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75" yWindow="585" windowWidth="13860" windowHeight="11715" tabRatio="548" activeTab="0"/>
  </bookViews>
  <sheets>
    <sheet name="rekapitulace mezd " sheetId="1" r:id="rId1"/>
    <sheet name="rekapitulace mezd s komentáři" sheetId="2" r:id="rId2"/>
  </sheets>
  <definedNames>
    <definedName name="_xlnm._FilterDatabase" localSheetId="0" hidden="1">'rekapitulace mezd '!$A$12:$L$12</definedName>
    <definedName name="_xlfn.IFERROR" hidden="1">#NAME?</definedName>
    <definedName name="_xlnm.Print_Area" localSheetId="0">'rekapitulace mezd '!$A$1:$AI$70</definedName>
    <definedName name="_xlnm.Print_Area" localSheetId="1">'rekapitulace mezd s komentáři'!$A$1:$AJ$50</definedName>
    <definedName name="Z_27D8E706_4DF5_4841_8B57_F56464D2F3E1_.wvu.PrintArea" localSheetId="0" hidden="1">'rekapitulace mezd '!$A$1:$L$76</definedName>
    <definedName name="Z_27D8E706_4DF5_4841_8B57_F56464D2F3E1_.wvu.PrintArea" localSheetId="1" hidden="1">'rekapitulace mezd s komentáři'!$A$1:$L$52</definedName>
    <definedName name="Z_DF2F8F12_859C_4690_9308_B1AE1042871C_.wvu.PrintArea" localSheetId="0" hidden="1">'rekapitulace mezd '!$A$1:$L$76</definedName>
    <definedName name="Z_DF2F8F12_859C_4690_9308_B1AE1042871C_.wvu.PrintArea" localSheetId="1" hidden="1">'rekapitulace mezd s komentáři'!$A$1:$L$52</definedName>
  </definedNames>
  <calcPr fullCalcOnLoad="1"/>
</workbook>
</file>

<file path=xl/comments1.xml><?xml version="1.0" encoding="utf-8"?>
<comments xmlns="http://schemas.openxmlformats.org/spreadsheetml/2006/main">
  <authors>
    <author>hrstkova</author>
    <author>sustalp</author>
    <author>Eva</author>
  </authors>
  <commentList>
    <comment ref="D10" authorId="0">
      <text>
        <r>
          <rPr>
            <sz val="12"/>
            <rFont val="Arial"/>
            <family val="2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H10" authorId="1">
      <text>
        <r>
          <rPr>
            <sz val="12"/>
            <rFont val="Arial"/>
            <family val="2"/>
          </rPr>
          <t>Uvádí se VŽDY, tj. u plného či částečného úvazku.</t>
        </r>
        <r>
          <rPr>
            <sz val="8"/>
            <rFont val="Tahoma"/>
            <family val="2"/>
          </rPr>
          <t xml:space="preserve">
</t>
        </r>
      </text>
    </comment>
    <comment ref="I10" authorId="1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>Skutečně odpracované hodiny na projektu (bez svátků)</t>
        </r>
      </text>
    </comment>
    <comment ref="F11" authorId="1">
      <text>
        <r>
          <rPr>
            <sz val="12"/>
            <rFont val="Arial"/>
            <family val="2"/>
          </rPr>
          <t xml:space="preserve">
v případě požadavku na proplacení způsobilé výše náhrady za dovolenou.
Automaticky se přičitá k Hrubé mzdě.</t>
        </r>
      </text>
    </comment>
    <comment ref="G11" authorId="2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  <comment ref="E11" authorId="0">
      <text>
        <r>
          <rPr>
            <sz val="12"/>
            <rFont val="Arial"/>
            <family val="2"/>
          </rPr>
          <t>jen ve výši limitů zákonných náhrad vyplácených dle zákoníku práce.</t>
        </r>
      </text>
    </comment>
    <comment ref="M10" authorId="0">
      <text>
        <r>
          <rPr>
            <b/>
            <sz val="8"/>
            <rFont val="Tahoma"/>
            <family val="2"/>
          </rPr>
          <t>hrstkova:</t>
        </r>
        <r>
          <rPr>
            <sz val="8"/>
            <rFont val="Tahoma"/>
            <family val="2"/>
          </rPr>
          <t xml:space="preserve">
nezahrnuje slevu uplatněnou z vyplacených náhrad za dočasnou pracovní neschopnost</t>
        </r>
      </text>
    </comment>
  </commentList>
</comments>
</file>

<file path=xl/comments2.xml><?xml version="1.0" encoding="utf-8"?>
<comments xmlns="http://schemas.openxmlformats.org/spreadsheetml/2006/main">
  <authors>
    <author>hrstkova</author>
    <author>sustalp</author>
    <author>Eva</author>
  </authors>
  <commentList>
    <comment ref="D10" authorId="0">
      <text>
        <r>
          <rPr>
            <sz val="12"/>
            <rFont val="Arial"/>
            <family val="2"/>
          </rPr>
          <t xml:space="preserve">
tj. základní mzda,plat,příplatky a doplatky ke mzdě nebo platu, odměny za pracovní pohotovost a jiné složky mzdy nebo platu, které byly v  daném období zaměstnancům zúčtovány k výplatě (bez dávek nemocenského pojištění, bez  nezpůsobilých složek mzdy). Jedná se o hrubé mzdy, tj. před snížením o pojistné na všeobecné zdravotní pojištění a sociální zabezpečení, zálohové splátky daně z příjmů FO a další zákonné nebo se zaměstnancem dohodnuté srážky.</t>
        </r>
      </text>
    </comment>
    <comment ref="H10" authorId="1">
      <text>
        <r>
          <rPr>
            <sz val="12"/>
            <rFont val="Arial"/>
            <family val="2"/>
          </rPr>
          <t>Uvádí se VŽDY bez ohledu na částečný či plný úvazek.</t>
        </r>
        <r>
          <rPr>
            <sz val="8"/>
            <rFont val="Tahoma"/>
            <family val="2"/>
          </rPr>
          <t xml:space="preserve">
</t>
        </r>
      </text>
    </comment>
    <comment ref="I10" authorId="1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>Skutečně odpracované hodiny na projektu (bez svátků)</t>
        </r>
      </text>
    </comment>
    <comment ref="M10" authorId="0">
      <text>
        <r>
          <rPr>
            <b/>
            <sz val="8"/>
            <rFont val="Tahoma"/>
            <family val="2"/>
          </rPr>
          <t>hrstkova:</t>
        </r>
        <r>
          <rPr>
            <sz val="8"/>
            <rFont val="Tahoma"/>
            <family val="2"/>
          </rPr>
          <t xml:space="preserve">
nezahrnuje slevu uplatněnou z vyplacených náhrad za dočasnou pracovní neschopnost</t>
        </r>
      </text>
    </comment>
    <comment ref="E11" authorId="0">
      <text>
        <r>
          <rPr>
            <sz val="12"/>
            <rFont val="Arial"/>
            <family val="2"/>
          </rPr>
          <t>jen ve výši limitů zákonných náhrad vyplácených dle zákoníku práce.</t>
        </r>
      </text>
    </comment>
    <comment ref="F11" authorId="1">
      <text>
        <r>
          <rPr>
            <sz val="12"/>
            <rFont val="Arial"/>
            <family val="2"/>
          </rPr>
          <t xml:space="preserve">
v případě požadavku na proplacení způsobilé výše náhrady za dovolenou.
Automaticky se přičitá k Hrubé mzdě.</t>
        </r>
      </text>
    </comment>
    <comment ref="G11" authorId="2">
      <text>
        <r>
          <rPr>
            <sz val="8"/>
            <rFont val="Tahoma"/>
            <family val="2"/>
          </rPr>
          <t xml:space="preserve">
</t>
        </r>
        <r>
          <rPr>
            <sz val="12"/>
            <rFont val="Arial"/>
            <family val="2"/>
          </rPr>
          <t xml:space="preserve">prémie,odměny zúčtované  zaměstnanci.
Vždy doložení zdůvodnění výplaty těchto odměn; 
Odměny a prémie, které byly zúčtovány v jednom měsící, ale vztahují se k delšímu časovému období, je nutné nárokovat jen jejich alikvotní část a rozpustit do daného reportovacího/referenčního období.
Automaticky se připočte k alikvotní části Hrubé mzdy.
</t>
        </r>
      </text>
    </comment>
  </commentList>
</comments>
</file>

<file path=xl/sharedStrings.xml><?xml version="1.0" encoding="utf-8"?>
<sst xmlns="http://schemas.openxmlformats.org/spreadsheetml/2006/main" count="201" uniqueCount="69">
  <si>
    <t>Celkem</t>
  </si>
  <si>
    <t>Název příjemce:</t>
  </si>
  <si>
    <t>Číslo projektu:</t>
  </si>
  <si>
    <t>Jméno zaměstnance</t>
  </si>
  <si>
    <t>xxxx</t>
  </si>
  <si>
    <t>dd-mm-rr - dd-mm-rr</t>
  </si>
  <si>
    <t>přílohy (viz Náležitosti dokladování):</t>
  </si>
  <si>
    <t>Náhrady za čerpanou dovolenou</t>
  </si>
  <si>
    <t>xxx</t>
  </si>
  <si>
    <t>Název projektu:</t>
  </si>
  <si>
    <t>Náhrady za dočasnou pracovní neschopnost</t>
  </si>
  <si>
    <t>Období trvání projektu/monitorovací období:</t>
  </si>
  <si>
    <r>
      <t xml:space="preserve">Zúčtovaná </t>
    </r>
    <r>
      <rPr>
        <u val="single"/>
        <sz val="10"/>
        <rFont val="Arial"/>
        <family val="2"/>
      </rPr>
      <t>způsobilá</t>
    </r>
    <r>
      <rPr>
        <sz val="10"/>
        <rFont val="Arial"/>
        <family val="2"/>
      </rPr>
      <t xml:space="preserve"> hrubá mzda k výplatě (v Kč) za měsíc:</t>
    </r>
  </si>
  <si>
    <t>Odvody soc. a zdrav. poj. - zaměstnavatel (34% z hrubé mzdy)
(v Kč) za projekt</t>
  </si>
  <si>
    <t>částečný úvazek pro projekt</t>
  </si>
  <si>
    <r>
      <t xml:space="preserve">Způsobilá hrubá mzda včetně náhrad za dočasnou pracovní neschopnost </t>
    </r>
    <r>
      <rPr>
        <b/>
        <sz val="10"/>
        <color indexed="10"/>
        <rFont val="Arial"/>
        <family val="2"/>
      </rPr>
      <t xml:space="preserve"> !!za projekt!! </t>
    </r>
    <r>
      <rPr>
        <sz val="10"/>
        <rFont val="Arial"/>
        <family val="2"/>
      </rPr>
      <t xml:space="preserve"> bez sociálních odvodů za zaměstnavatele (v Kč)</t>
    </r>
  </si>
  <si>
    <t>100% úvazek pro projekt</t>
  </si>
  <si>
    <t xml:space="preserve">Počet hodin odpracováných u daného zaměstnavatele </t>
  </si>
  <si>
    <t xml:space="preserve">Způsobilá výše Odvodů na soc. a zdrav. Pojištění (po korekcích) </t>
  </si>
  <si>
    <t>Způsobilá výše hrubé mzdy (po korekcích)</t>
  </si>
  <si>
    <t>Korekce k Odvodům na soc. a zdrav. Pojištění - k sloupci (12)</t>
  </si>
  <si>
    <t>Korekce ke Způsobilé hrubé mzdě - ke sloupci (13)</t>
  </si>
  <si>
    <t>XXX</t>
  </si>
  <si>
    <t>Hrubá mzda k výplatě bez odměn,prémií, bez náhrad za dovolenou, prac.neschopnost
(v Kč)</t>
  </si>
  <si>
    <r>
      <t xml:space="preserve">Způsobilá průměrná hodinová sazba </t>
    </r>
    <r>
      <rPr>
        <sz val="10"/>
        <color indexed="10"/>
        <rFont val="Arial"/>
        <family val="2"/>
      </rPr>
      <t xml:space="preserve">na projekt  </t>
    </r>
    <r>
      <rPr>
        <sz val="10"/>
        <color indexed="12"/>
        <rFont val="Arial"/>
        <family val="2"/>
      </rPr>
      <t>(včetně prémií, odměn a náhrad za dovolenou)</t>
    </r>
  </si>
  <si>
    <t>Měsíc</t>
  </si>
  <si>
    <t>Mezisoučet za 1 zaměstnance</t>
  </si>
  <si>
    <t xml:space="preserve">Kontrola hodinové sazby </t>
  </si>
  <si>
    <r>
      <t>Počet odpracovaných hodin</t>
    </r>
    <r>
      <rPr>
        <u val="single"/>
        <sz val="10"/>
        <color indexed="10"/>
        <rFont val="Arial"/>
        <family val="2"/>
      </rPr>
      <t xml:space="preserve"> na projektu</t>
    </r>
  </si>
  <si>
    <r>
      <t xml:space="preserve">Prémie, odměny </t>
    </r>
    <r>
      <rPr>
        <sz val="10"/>
        <color indexed="10"/>
        <rFont val="Arial"/>
        <family val="2"/>
      </rPr>
      <t>(propočet alikvotní části k měsíční mzdě)</t>
    </r>
  </si>
  <si>
    <t>Vypracoval (Titul, jméno, příjmení):</t>
  </si>
  <si>
    <t>(podpis)</t>
  </si>
  <si>
    <t>(Podpis)</t>
  </si>
  <si>
    <t>Schválil (statutární zástupce či jím pověřená osoba) (Titul, jméno, příjmení):</t>
  </si>
  <si>
    <t>WP 1</t>
  </si>
  <si>
    <t>WP 2</t>
  </si>
  <si>
    <t>WP 3</t>
  </si>
  <si>
    <t>WP 4</t>
  </si>
  <si>
    <t>WP 5</t>
  </si>
  <si>
    <t>WP 6</t>
  </si>
  <si>
    <t>WP 0</t>
  </si>
  <si>
    <t>Počet hodin odpracovaných pro příslušnou WP (dle timesheetu)</t>
  </si>
  <si>
    <t>Podíl mzdových výdajů dle WP a pracovníka/měsíc</t>
  </si>
  <si>
    <t>Vyplňuje Partner</t>
  </si>
  <si>
    <t>Pozn:</t>
  </si>
  <si>
    <t xml:space="preserve">1) Od 1.1.2012 v případě DPP nad 10 tis. Kč/měsíc  zadávejte do sl. 3 buď jako částečný nebo 100% úvazek pro projekt. </t>
  </si>
  <si>
    <r>
      <t>DPP</t>
    </r>
    <r>
      <rPr>
        <b/>
        <vertAlign val="superscript"/>
        <sz val="10"/>
        <rFont val="Arial"/>
        <family val="2"/>
      </rPr>
      <t xml:space="preserve"> 1)</t>
    </r>
    <r>
      <rPr>
        <sz val="10"/>
        <rFont val="Arial"/>
        <family val="2"/>
      </rPr>
      <t xml:space="preserve"> nebo DPČ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do 2500 Kč/</t>
    </r>
    <r>
      <rPr>
        <sz val="10"/>
        <color indexed="10"/>
        <rFont val="Arial"/>
        <family val="2"/>
      </rPr>
      <t>měsíc</t>
    </r>
    <r>
      <rPr>
        <sz val="10"/>
        <rFont val="Arial"/>
        <family val="2"/>
      </rPr>
      <t xml:space="preserve">
 100% úvazek pro projekt 
 částečný úvazek pro projekt</t>
    </r>
  </si>
  <si>
    <t>DPP nebo DPČ do 2500Kč</t>
  </si>
  <si>
    <t>Úrazové pojištění zaměstnavatele</t>
  </si>
  <si>
    <t>Odvod do FKSP</t>
  </si>
  <si>
    <t>Úrazové pojištění zaměstnavatele po korekci</t>
  </si>
  <si>
    <t>Přepočet kurzem</t>
  </si>
  <si>
    <t xml:space="preserve">REKAPITULACE MZDOVÝCH VÝDAJŮ </t>
  </si>
  <si>
    <r>
      <t xml:space="preserve">Níže uvedené údaje se týkají pouze pracovníků, jejichž mzdové náklady jsou nárokované k proplacení v rámci projektu pracující na pracovní poměr, dohody o pracích konaných mimo pracovní poměr (DPČ a DPP).  </t>
    </r>
    <r>
      <rPr>
        <b/>
        <i/>
        <sz val="10"/>
        <color indexed="10"/>
        <rFont val="Arial"/>
        <family val="2"/>
      </rPr>
      <t>Partner tiskne Rekapitulaci se zakrytými sloupci č. (13) až (17).</t>
    </r>
  </si>
  <si>
    <t>Vyplňuje CRR ČR (Kontrolor tiskne Rekapitulaci s odkrytými sloupci č. (13) až (17)).</t>
  </si>
  <si>
    <t>2) limit 2500 Kč platí jen pro DPČ a je zvýšený od roku 2012.</t>
  </si>
  <si>
    <t>CELKEM</t>
  </si>
  <si>
    <t>Mezisoučet za zaměstnance</t>
  </si>
  <si>
    <t>kontrola</t>
  </si>
  <si>
    <t>květen</t>
  </si>
  <si>
    <t>červen</t>
  </si>
  <si>
    <t>červenec</t>
  </si>
  <si>
    <t>srpen</t>
  </si>
  <si>
    <t>září</t>
  </si>
  <si>
    <t>říjen</t>
  </si>
  <si>
    <t>listopad</t>
  </si>
  <si>
    <t>Vyplňuje Partner tam, kde je to relevantní</t>
  </si>
  <si>
    <t>Vyplňuje Centrum(Kontrolor tiskne Rekapitulaci s odkrytými sloupci č. (13) až (17)).</t>
  </si>
  <si>
    <t>Mezisoučet za měsíc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</si>
</sst>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[$-405]d\.\ mmmm\ yyyy"/>
    <numFmt numFmtId="182" formatCode="d/m/yy;@"/>
    <numFmt numFmtId="183" formatCode="\(#\)"/>
    <numFmt numFmtId="184" formatCode="_-* #,##0.000\ _D_M_-;\-* #,##0.000\ _D_M_-;_-* &quot;-&quot;??\ _D_M_-;_-@_-"/>
    <numFmt numFmtId="185" formatCode="_-* #,##0.0\ _D_M_-;\-* #,##0.0\ _D_M_-;_-* &quot;-&quot;??\ _D_M_-;_-@_-"/>
    <numFmt numFmtId="186" formatCode="#,##0.0"/>
    <numFmt numFmtId="187" formatCode="_-* #,##0.0\ _K_č_-;\-* #,##0.0\ _K_č_-;_-* &quot;-&quot;?\ _K_č_-;_-@_-"/>
    <numFmt numFmtId="188" formatCode="#,##0.00_ ;\-#,##0.00\ "/>
    <numFmt numFmtId="189" formatCode="#,##0.000"/>
    <numFmt numFmtId="190" formatCode="000\ 00"/>
    <numFmt numFmtId="191" formatCode="#,##0.00\ &quot;Kč&quot;"/>
    <numFmt numFmtId="192" formatCode="#,##0_ ;[Red]\-#,##0\ "/>
    <numFmt numFmtId="193" formatCode="[$-405]mmmm\ yyyy"/>
    <numFmt numFmtId="194" formatCode="mmm/yyyy"/>
    <numFmt numFmtId="195" formatCode="0.0_ ;\-0.0\ "/>
    <numFmt numFmtId="196" formatCode="#,##0.00\ _K_č"/>
    <numFmt numFmtId="197" formatCode="&quot;Yes&quot;;&quot;Yes&quot;;&quot;No&quot;"/>
    <numFmt numFmtId="198" formatCode="&quot;True&quot;;&quot;True&quot;;&quot;False&quot;"/>
    <numFmt numFmtId="199" formatCode="&quot;On&quot;;&quot;On&quot;;&quot;Off&quot;"/>
  </numFmts>
  <fonts count="6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Tahoma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8"/>
      <name val="Tahoma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u val="single"/>
      <sz val="10"/>
      <color indexed="10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10"/>
      <name val="Arial"/>
      <family val="2"/>
    </font>
    <font>
      <sz val="11"/>
      <name val="Arial CE"/>
      <family val="0"/>
    </font>
    <font>
      <i/>
      <sz val="11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352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Border="1" applyAlignment="1">
      <alignment/>
      <protection/>
    </xf>
    <xf numFmtId="0" fontId="0" fillId="0" borderId="0" xfId="48" applyFill="1" applyBorder="1" applyAlignment="1">
      <alignment horizontal="left"/>
      <protection/>
    </xf>
    <xf numFmtId="4" fontId="0" fillId="0" borderId="10" xfId="48" applyNumberFormat="1" applyFill="1" applyBorder="1" applyAlignment="1">
      <alignment/>
      <protection/>
    </xf>
    <xf numFmtId="4" fontId="0" fillId="0" borderId="11" xfId="48" applyNumberFormat="1" applyFill="1" applyBorder="1" applyAlignment="1">
      <alignment/>
      <protection/>
    </xf>
    <xf numFmtId="0" fontId="0" fillId="0" borderId="12" xfId="48" applyFill="1" applyBorder="1" applyAlignment="1">
      <alignment/>
      <protection/>
    </xf>
    <xf numFmtId="0" fontId="0" fillId="0" borderId="0" xfId="48" applyBorder="1">
      <alignment/>
      <protection/>
    </xf>
    <xf numFmtId="4" fontId="7" fillId="0" borderId="0" xfId="48" applyNumberFormat="1" applyFont="1" applyFill="1" applyBorder="1" applyAlignment="1">
      <alignment horizontal="center" vertical="center"/>
      <protection/>
    </xf>
    <xf numFmtId="49" fontId="7" fillId="0" borderId="0" xfId="48" applyNumberFormat="1" applyFont="1" applyFill="1" applyBorder="1" applyAlignment="1" applyProtection="1">
      <alignment horizontal="center" vertical="center"/>
      <protection hidden="1"/>
    </xf>
    <xf numFmtId="49" fontId="7" fillId="0" borderId="0" xfId="48" applyNumberFormat="1" applyFont="1" applyAlignment="1" applyProtection="1">
      <alignment horizontal="center"/>
      <protection hidden="1"/>
    </xf>
    <xf numFmtId="0" fontId="0" fillId="0" borderId="0" xfId="48" applyBorder="1" applyAlignment="1">
      <alignment wrapText="1"/>
      <protection/>
    </xf>
    <xf numFmtId="49" fontId="7" fillId="0" borderId="0" xfId="48" applyNumberFormat="1" applyFont="1" applyBorder="1" applyAlignment="1" applyProtection="1">
      <alignment horizontal="center"/>
      <protection hidden="1"/>
    </xf>
    <xf numFmtId="0" fontId="7" fillId="0" borderId="0" xfId="48" applyFont="1" applyBorder="1" applyAlignment="1" applyProtection="1">
      <alignment horizontal="center" vertical="center"/>
      <protection hidden="1"/>
    </xf>
    <xf numFmtId="49" fontId="7" fillId="0" borderId="0" xfId="48" applyNumberFormat="1" applyFont="1" applyBorder="1" applyAlignment="1" applyProtection="1">
      <alignment horizontal="center" vertical="center"/>
      <protection hidden="1"/>
    </xf>
    <xf numFmtId="4" fontId="0" fillId="0" borderId="0" xfId="48" applyNumberFormat="1" applyFont="1" applyBorder="1" applyProtection="1">
      <alignment/>
      <protection hidden="1"/>
    </xf>
    <xf numFmtId="49" fontId="0" fillId="0" borderId="0" xfId="48" applyNumberFormat="1" applyFont="1" applyAlignment="1" applyProtection="1">
      <alignment horizontal="center"/>
      <protection hidden="1"/>
    </xf>
    <xf numFmtId="0" fontId="0" fillId="0" borderId="0" xfId="48" applyFont="1" applyBorder="1" applyAlignment="1" applyProtection="1">
      <alignment/>
      <protection hidden="1"/>
    </xf>
    <xf numFmtId="0" fontId="6" fillId="0" borderId="0" xfId="48" applyFont="1" applyBorder="1" applyAlignment="1">
      <alignment/>
      <protection/>
    </xf>
    <xf numFmtId="0" fontId="0" fillId="0" borderId="0" xfId="48" applyBorder="1" applyAlignment="1" applyProtection="1">
      <alignment/>
      <protection hidden="1"/>
    </xf>
    <xf numFmtId="49" fontId="0" fillId="0" borderId="0" xfId="48" applyNumberFormat="1" applyAlignment="1" applyProtection="1">
      <alignment horizontal="center"/>
      <protection hidden="1"/>
    </xf>
    <xf numFmtId="0" fontId="0" fillId="0" borderId="0" xfId="48" applyBorder="1" applyAlignment="1" applyProtection="1">
      <alignment wrapText="1"/>
      <protection hidden="1"/>
    </xf>
    <xf numFmtId="0" fontId="0" fillId="0" borderId="13" xfId="48" applyFont="1" applyFill="1" applyBorder="1" applyAlignment="1">
      <alignment/>
      <protection/>
    </xf>
    <xf numFmtId="185" fontId="0" fillId="0" borderId="10" xfId="34" applyNumberFormat="1" applyFont="1" applyFill="1" applyBorder="1" applyAlignment="1">
      <alignment/>
    </xf>
    <xf numFmtId="0" fontId="0" fillId="0" borderId="14" xfId="48" applyFill="1" applyBorder="1" applyAlignment="1">
      <alignment/>
      <protection/>
    </xf>
    <xf numFmtId="0" fontId="0" fillId="0" borderId="0" xfId="48" applyFont="1">
      <alignment/>
      <protection/>
    </xf>
    <xf numFmtId="0" fontId="0" fillId="0" borderId="12" xfId="48" applyFont="1" applyFill="1" applyBorder="1" applyAlignment="1">
      <alignment/>
      <protection/>
    </xf>
    <xf numFmtId="0" fontId="0" fillId="0" borderId="15" xfId="48" applyFont="1" applyFill="1" applyBorder="1" applyAlignment="1">
      <alignment/>
      <protection/>
    </xf>
    <xf numFmtId="0" fontId="0" fillId="0" borderId="16" xfId="48" applyBorder="1" applyAlignment="1">
      <alignment wrapText="1"/>
      <protection/>
    </xf>
    <xf numFmtId="0" fontId="0" fillId="0" borderId="17" xfId="48" applyBorder="1" applyAlignment="1">
      <alignment horizontal="center" wrapText="1"/>
      <protection/>
    </xf>
    <xf numFmtId="0" fontId="6" fillId="0" borderId="0" xfId="48" applyFont="1">
      <alignment/>
      <protection/>
    </xf>
    <xf numFmtId="0" fontId="0" fillId="0" borderId="0" xfId="48" applyFont="1" applyBorder="1" applyAlignment="1">
      <alignment/>
      <protection/>
    </xf>
    <xf numFmtId="185" fontId="0" fillId="0" borderId="10" xfId="34" applyNumberFormat="1" applyFont="1" applyFill="1" applyBorder="1" applyAlignment="1">
      <alignment horizontal="right"/>
    </xf>
    <xf numFmtId="0" fontId="0" fillId="0" borderId="18" xfId="48" applyFill="1" applyBorder="1" applyAlignment="1">
      <alignment horizontal="left"/>
      <protection/>
    </xf>
    <xf numFmtId="0" fontId="0" fillId="0" borderId="18" xfId="48" applyBorder="1">
      <alignment/>
      <protection/>
    </xf>
    <xf numFmtId="0" fontId="0" fillId="0" borderId="19" xfId="48" applyBorder="1">
      <alignment/>
      <protection/>
    </xf>
    <xf numFmtId="0" fontId="0" fillId="0" borderId="13" xfId="48" applyFont="1" applyFill="1" applyBorder="1" applyAlignment="1">
      <alignment/>
      <protection/>
    </xf>
    <xf numFmtId="0" fontId="0" fillId="0" borderId="0" xfId="48" applyFont="1">
      <alignment/>
      <protection/>
    </xf>
    <xf numFmtId="0" fontId="0" fillId="0" borderId="20" xfId="48" applyFont="1" applyFill="1" applyBorder="1" applyAlignment="1">
      <alignment horizontal="left"/>
      <protection/>
    </xf>
    <xf numFmtId="0" fontId="4" fillId="0" borderId="0" xfId="48" applyFont="1" applyAlignment="1">
      <alignment horizontal="center"/>
      <protection/>
    </xf>
    <xf numFmtId="0" fontId="0" fillId="0" borderId="0" xfId="48" applyFont="1" applyBorder="1" applyAlignment="1">
      <alignment horizontal="left" wrapText="1"/>
      <protection/>
    </xf>
    <xf numFmtId="0" fontId="0" fillId="0" borderId="0" xfId="48" applyFill="1" applyBorder="1" applyAlignment="1">
      <alignment horizontal="center"/>
      <protection/>
    </xf>
    <xf numFmtId="0" fontId="0" fillId="0" borderId="0" xfId="48" applyBorder="1" applyAlignment="1">
      <alignment horizontal="center" wrapText="1"/>
      <protection/>
    </xf>
    <xf numFmtId="3" fontId="0" fillId="0" borderId="21" xfId="48" applyNumberFormat="1" applyFill="1" applyBorder="1" applyAlignment="1">
      <alignment horizontal="center"/>
      <protection/>
    </xf>
    <xf numFmtId="0" fontId="6" fillId="0" borderId="0" xfId="48" applyFont="1" applyBorder="1" applyAlignment="1">
      <alignment wrapText="1"/>
      <protection/>
    </xf>
    <xf numFmtId="0" fontId="0" fillId="0" borderId="0" xfId="48" applyFont="1" applyBorder="1" applyAlignment="1">
      <alignment wrapText="1"/>
      <protection/>
    </xf>
    <xf numFmtId="0" fontId="0" fillId="0" borderId="18" xfId="48" applyFont="1" applyFill="1" applyBorder="1" applyAlignment="1">
      <alignment horizontal="left"/>
      <protection/>
    </xf>
    <xf numFmtId="191" fontId="0" fillId="0" borderId="22" xfId="48" applyNumberFormat="1" applyFont="1" applyFill="1" applyBorder="1" applyAlignment="1">
      <alignment horizontal="center" vertical="center" wrapText="1"/>
      <protection/>
    </xf>
    <xf numFmtId="0" fontId="0" fillId="33" borderId="23" xfId="48" applyFont="1" applyFill="1" applyBorder="1" applyAlignment="1">
      <alignment horizontal="center" vertical="center" wrapText="1"/>
      <protection/>
    </xf>
    <xf numFmtId="183" fontId="0" fillId="33" borderId="24" xfId="48" applyNumberFormat="1" applyFill="1" applyBorder="1" applyAlignment="1">
      <alignment horizontal="center"/>
      <protection/>
    </xf>
    <xf numFmtId="183" fontId="0" fillId="33" borderId="25" xfId="48" applyNumberFormat="1" applyFill="1" applyBorder="1" applyAlignment="1">
      <alignment horizontal="center"/>
      <protection/>
    </xf>
    <xf numFmtId="3" fontId="0" fillId="33" borderId="21" xfId="48" applyNumberFormat="1" applyFill="1" applyBorder="1" applyAlignment="1">
      <alignment horizontal="center"/>
      <protection/>
    </xf>
    <xf numFmtId="3" fontId="0" fillId="33" borderId="21" xfId="48" applyNumberFormat="1" applyFill="1" applyBorder="1" applyAlignment="1" applyProtection="1">
      <alignment horizontal="center"/>
      <protection hidden="1"/>
    </xf>
    <xf numFmtId="4" fontId="0" fillId="33" borderId="26" xfId="48" applyNumberFormat="1" applyFont="1" applyFill="1" applyBorder="1" applyAlignment="1">
      <alignment horizontal="center"/>
      <protection/>
    </xf>
    <xf numFmtId="4" fontId="0" fillId="33" borderId="27" xfId="48" applyNumberFormat="1" applyFont="1" applyFill="1" applyBorder="1" applyAlignment="1">
      <alignment/>
      <protection/>
    </xf>
    <xf numFmtId="0" fontId="0" fillId="34" borderId="28" xfId="48" applyFont="1" applyFill="1" applyBorder="1" applyAlignment="1">
      <alignment horizontal="center" vertical="center" wrapText="1"/>
      <protection/>
    </xf>
    <xf numFmtId="0" fontId="0" fillId="34" borderId="28" xfId="48" applyFont="1" applyFill="1" applyBorder="1" applyAlignment="1">
      <alignment horizontal="center" vertical="center" wrapText="1"/>
      <protection/>
    </xf>
    <xf numFmtId="183" fontId="0" fillId="34" borderId="29" xfId="48" applyNumberFormat="1" applyFill="1" applyBorder="1" applyAlignment="1">
      <alignment horizontal="center"/>
      <protection/>
    </xf>
    <xf numFmtId="183" fontId="0" fillId="34" borderId="30" xfId="48" applyNumberFormat="1" applyFill="1" applyBorder="1" applyAlignment="1">
      <alignment horizontal="center"/>
      <protection/>
    </xf>
    <xf numFmtId="183" fontId="0" fillId="34" borderId="31" xfId="48" applyNumberFormat="1" applyFill="1" applyBorder="1" applyAlignment="1">
      <alignment horizontal="center"/>
      <protection/>
    </xf>
    <xf numFmtId="183" fontId="0" fillId="34" borderId="25" xfId="48" applyNumberFormat="1" applyFill="1" applyBorder="1" applyAlignment="1">
      <alignment horizontal="center"/>
      <protection/>
    </xf>
    <xf numFmtId="185" fontId="0" fillId="34" borderId="10" xfId="34" applyNumberFormat="1" applyFont="1" applyFill="1" applyBorder="1" applyAlignment="1">
      <alignment/>
    </xf>
    <xf numFmtId="3" fontId="0" fillId="34" borderId="32" xfId="48" applyNumberFormat="1" applyFill="1" applyBorder="1" applyAlignment="1">
      <alignment/>
      <protection/>
    </xf>
    <xf numFmtId="4" fontId="0" fillId="34" borderId="33" xfId="48" applyNumberFormat="1" applyFill="1" applyBorder="1" applyAlignment="1">
      <alignment/>
      <protection/>
    </xf>
    <xf numFmtId="4" fontId="0" fillId="34" borderId="26" xfId="48" applyNumberFormat="1" applyFont="1" applyFill="1" applyBorder="1" applyAlignment="1">
      <alignment horizontal="center"/>
      <protection/>
    </xf>
    <xf numFmtId="4" fontId="0" fillId="34" borderId="34" xfId="48" applyNumberFormat="1" applyFont="1" applyFill="1" applyBorder="1" applyAlignment="1">
      <alignment/>
      <protection/>
    </xf>
    <xf numFmtId="4" fontId="0" fillId="34" borderId="27" xfId="48" applyNumberFormat="1" applyFont="1" applyFill="1" applyBorder="1" applyAlignment="1">
      <alignment/>
      <protection/>
    </xf>
    <xf numFmtId="4" fontId="0" fillId="34" borderId="35" xfId="48" applyNumberFormat="1" applyFont="1" applyFill="1" applyBorder="1" applyAlignment="1">
      <alignment horizontal="center"/>
      <protection/>
    </xf>
    <xf numFmtId="0" fontId="0" fillId="34" borderId="36" xfId="48" applyFont="1" applyFill="1" applyBorder="1" applyAlignment="1">
      <alignment/>
      <protection/>
    </xf>
    <xf numFmtId="0" fontId="0" fillId="34" borderId="35" xfId="48" applyFont="1" applyFill="1" applyBorder="1" applyAlignment="1">
      <alignment/>
      <protection/>
    </xf>
    <xf numFmtId="4" fontId="0" fillId="34" borderId="26" xfId="48" applyNumberFormat="1" applyFont="1" applyFill="1" applyBorder="1" applyAlignment="1">
      <alignment/>
      <protection/>
    </xf>
    <xf numFmtId="183" fontId="0" fillId="34" borderId="24" xfId="48" applyNumberFormat="1" applyFill="1" applyBorder="1" applyAlignment="1">
      <alignment horizontal="center"/>
      <protection/>
    </xf>
    <xf numFmtId="4" fontId="0" fillId="34" borderId="35" xfId="48" applyNumberFormat="1" applyFont="1" applyFill="1" applyBorder="1" applyAlignment="1">
      <alignment/>
      <protection/>
    </xf>
    <xf numFmtId="0" fontId="0" fillId="34" borderId="36" xfId="48" applyFill="1" applyBorder="1" applyAlignment="1">
      <alignment/>
      <protection/>
    </xf>
    <xf numFmtId="0" fontId="0" fillId="34" borderId="35" xfId="48" applyFill="1" applyBorder="1" applyAlignment="1">
      <alignment/>
      <protection/>
    </xf>
    <xf numFmtId="4" fontId="0" fillId="35" borderId="22" xfId="48" applyNumberFormat="1" applyFont="1" applyFill="1" applyBorder="1" applyAlignment="1">
      <alignment/>
      <protection/>
    </xf>
    <xf numFmtId="4" fontId="0" fillId="35" borderId="27" xfId="48" applyNumberFormat="1" applyFont="1" applyFill="1" applyBorder="1" applyAlignment="1">
      <alignment/>
      <protection/>
    </xf>
    <xf numFmtId="4" fontId="0" fillId="35" borderId="22" xfId="48" applyNumberFormat="1" applyFont="1" applyFill="1" applyBorder="1" applyAlignment="1">
      <alignment horizontal="center"/>
      <protection/>
    </xf>
    <xf numFmtId="183" fontId="0" fillId="33" borderId="20" xfId="48" applyNumberFormat="1" applyFill="1" applyBorder="1" applyAlignment="1">
      <alignment horizontal="center"/>
      <protection/>
    </xf>
    <xf numFmtId="3" fontId="0" fillId="33" borderId="37" xfId="48" applyNumberFormat="1" applyFill="1" applyBorder="1" applyAlignment="1">
      <alignment horizontal="center"/>
      <protection/>
    </xf>
    <xf numFmtId="4" fontId="0" fillId="33" borderId="34" xfId="48" applyNumberFormat="1" applyFont="1" applyFill="1" applyBorder="1" applyAlignment="1">
      <alignment/>
      <protection/>
    </xf>
    <xf numFmtId="4" fontId="0" fillId="35" borderId="34" xfId="48" applyNumberFormat="1" applyFont="1" applyFill="1" applyBorder="1" applyAlignment="1">
      <alignment/>
      <protection/>
    </xf>
    <xf numFmtId="0" fontId="0" fillId="0" borderId="38" xfId="48" applyBorder="1">
      <alignment/>
      <protection/>
    </xf>
    <xf numFmtId="0" fontId="6" fillId="36" borderId="29" xfId="48" applyFont="1" applyFill="1" applyBorder="1" applyAlignment="1">
      <alignment horizontal="center" vertical="center"/>
      <protection/>
    </xf>
    <xf numFmtId="0" fontId="6" fillId="36" borderId="30" xfId="48" applyFont="1" applyFill="1" applyBorder="1" applyAlignment="1">
      <alignment horizontal="center" vertical="center"/>
      <protection/>
    </xf>
    <xf numFmtId="0" fontId="6" fillId="36" borderId="25" xfId="48" applyFont="1" applyFill="1" applyBorder="1" applyAlignment="1">
      <alignment horizontal="center" vertical="center"/>
      <protection/>
    </xf>
    <xf numFmtId="0" fontId="0" fillId="0" borderId="39" xfId="48" applyBorder="1">
      <alignment/>
      <protection/>
    </xf>
    <xf numFmtId="0" fontId="0" fillId="0" borderId="10" xfId="48" applyBorder="1">
      <alignment/>
      <protection/>
    </xf>
    <xf numFmtId="0" fontId="0" fillId="36" borderId="38" xfId="48" applyFill="1" applyBorder="1">
      <alignment/>
      <protection/>
    </xf>
    <xf numFmtId="0" fontId="0" fillId="36" borderId="27" xfId="48" applyFill="1" applyBorder="1">
      <alignment/>
      <protection/>
    </xf>
    <xf numFmtId="0" fontId="6" fillId="34" borderId="29" xfId="48" applyFont="1" applyFill="1" applyBorder="1" applyAlignment="1">
      <alignment horizontal="center" vertical="center"/>
      <protection/>
    </xf>
    <xf numFmtId="0" fontId="6" fillId="34" borderId="30" xfId="48" applyFont="1" applyFill="1" applyBorder="1" applyAlignment="1">
      <alignment horizontal="center" vertical="center"/>
      <protection/>
    </xf>
    <xf numFmtId="0" fontId="6" fillId="34" borderId="25" xfId="48" applyFont="1" applyFill="1" applyBorder="1" applyAlignment="1">
      <alignment horizontal="center" vertical="center"/>
      <protection/>
    </xf>
    <xf numFmtId="0" fontId="6" fillId="36" borderId="36" xfId="48" applyFont="1" applyFill="1" applyBorder="1">
      <alignment/>
      <protection/>
    </xf>
    <xf numFmtId="0" fontId="6" fillId="36" borderId="26" xfId="48" applyFont="1" applyFill="1" applyBorder="1">
      <alignment/>
      <protection/>
    </xf>
    <xf numFmtId="0" fontId="6" fillId="36" borderId="27" xfId="48" applyFont="1" applyFill="1" applyBorder="1">
      <alignment/>
      <protection/>
    </xf>
    <xf numFmtId="4" fontId="0" fillId="0" borderId="0" xfId="48" applyNumberFormat="1" applyBorder="1" applyAlignment="1">
      <alignment/>
      <protection/>
    </xf>
    <xf numFmtId="4" fontId="0" fillId="34" borderId="38" xfId="48" applyNumberFormat="1" applyFill="1" applyBorder="1">
      <alignment/>
      <protection/>
    </xf>
    <xf numFmtId="4" fontId="6" fillId="34" borderId="36" xfId="48" applyNumberFormat="1" applyFont="1" applyFill="1" applyBorder="1">
      <alignment/>
      <protection/>
    </xf>
    <xf numFmtId="0" fontId="18" fillId="0" borderId="0" xfId="48" applyFont="1">
      <alignment/>
      <protection/>
    </xf>
    <xf numFmtId="0" fontId="19" fillId="0" borderId="0" xfId="48" applyFont="1">
      <alignment/>
      <protection/>
    </xf>
    <xf numFmtId="0" fontId="9" fillId="0" borderId="0" xfId="48" applyFont="1" applyFill="1" applyBorder="1" applyAlignment="1">
      <alignment horizontal="left"/>
      <protection/>
    </xf>
    <xf numFmtId="0" fontId="9" fillId="0" borderId="0" xfId="48" applyFont="1" applyFill="1" applyBorder="1" applyAlignment="1">
      <alignment horizontal="left"/>
      <protection/>
    </xf>
    <xf numFmtId="193" fontId="0" fillId="0" borderId="0" xfId="48" applyNumberFormat="1" applyFont="1">
      <alignment/>
      <protection/>
    </xf>
    <xf numFmtId="17" fontId="0" fillId="0" borderId="15" xfId="48" applyNumberFormat="1" applyFont="1" applyFill="1" applyBorder="1" applyAlignment="1">
      <alignment/>
      <protection/>
    </xf>
    <xf numFmtId="0" fontId="9" fillId="0" borderId="0" xfId="48" applyFont="1" applyFill="1" applyBorder="1" applyAlignment="1">
      <alignment/>
      <protection/>
    </xf>
    <xf numFmtId="0" fontId="9" fillId="0" borderId="0" xfId="48" applyFont="1" applyFill="1" applyBorder="1" applyAlignment="1">
      <alignment/>
      <protection/>
    </xf>
    <xf numFmtId="0" fontId="6" fillId="0" borderId="0" xfId="48" applyFont="1" applyFill="1" applyBorder="1" applyAlignment="1">
      <alignment/>
      <protection/>
    </xf>
    <xf numFmtId="10" fontId="6" fillId="0" borderId="22" xfId="48" applyNumberFormat="1" applyFont="1" applyFill="1" applyBorder="1" applyAlignment="1">
      <alignment/>
      <protection/>
    </xf>
    <xf numFmtId="2" fontId="0" fillId="37" borderId="22" xfId="48" applyNumberFormat="1" applyFill="1" applyBorder="1" applyAlignment="1">
      <alignment/>
      <protection/>
    </xf>
    <xf numFmtId="10" fontId="5" fillId="0" borderId="22" xfId="48" applyNumberFormat="1" applyFont="1" applyFill="1" applyBorder="1" applyAlignment="1">
      <alignment/>
      <protection/>
    </xf>
    <xf numFmtId="2" fontId="0" fillId="38" borderId="22" xfId="48" applyNumberFormat="1" applyFill="1" applyBorder="1" applyAlignment="1">
      <alignment/>
      <protection/>
    </xf>
    <xf numFmtId="3" fontId="0" fillId="33" borderId="22" xfId="48" applyNumberFormat="1" applyFill="1" applyBorder="1" applyAlignment="1" applyProtection="1">
      <alignment horizontal="center"/>
      <protection hidden="1"/>
    </xf>
    <xf numFmtId="4" fontId="0" fillId="34" borderId="27" xfId="48" applyNumberFormat="1" applyFont="1" applyFill="1" applyBorder="1" applyAlignment="1">
      <alignment horizontal="center"/>
      <protection/>
    </xf>
    <xf numFmtId="179" fontId="0" fillId="34" borderId="22" xfId="34" applyNumberFormat="1" applyFont="1" applyFill="1" applyBorder="1" applyAlignment="1">
      <alignment horizontal="center"/>
    </xf>
    <xf numFmtId="3" fontId="0" fillId="33" borderId="40" xfId="48" applyNumberFormat="1" applyFill="1" applyBorder="1" applyAlignment="1" applyProtection="1">
      <alignment horizontal="center"/>
      <protection hidden="1"/>
    </xf>
    <xf numFmtId="0" fontId="0" fillId="0" borderId="0" xfId="48" applyFill="1">
      <alignment/>
      <protection/>
    </xf>
    <xf numFmtId="2" fontId="0" fillId="0" borderId="0" xfId="48" applyNumberFormat="1" applyFill="1" applyBorder="1" applyAlignment="1">
      <alignment/>
      <protection/>
    </xf>
    <xf numFmtId="4" fontId="0" fillId="39" borderId="22" xfId="48" applyNumberFormat="1" applyFont="1" applyFill="1" applyBorder="1" applyAlignment="1">
      <alignment horizontal="center"/>
      <protection/>
    </xf>
    <xf numFmtId="0" fontId="0" fillId="0" borderId="41" xfId="48" applyBorder="1">
      <alignment/>
      <protection/>
    </xf>
    <xf numFmtId="0" fontId="0" fillId="0" borderId="42" xfId="48" applyBorder="1">
      <alignment/>
      <protection/>
    </xf>
    <xf numFmtId="0" fontId="6" fillId="36" borderId="35" xfId="48" applyFont="1" applyFill="1" applyBorder="1">
      <alignment/>
      <protection/>
    </xf>
    <xf numFmtId="0" fontId="0" fillId="0" borderId="15" xfId="48" applyBorder="1">
      <alignment/>
      <protection/>
    </xf>
    <xf numFmtId="189" fontId="0" fillId="0" borderId="21" xfId="48" applyNumberFormat="1" applyFill="1" applyBorder="1" applyAlignment="1">
      <alignment horizontal="center"/>
      <protection/>
    </xf>
    <xf numFmtId="3" fontId="0" fillId="39" borderId="22" xfId="48" applyNumberFormat="1" applyFill="1" applyBorder="1" applyAlignment="1" applyProtection="1">
      <alignment horizontal="center"/>
      <protection hidden="1"/>
    </xf>
    <xf numFmtId="4" fontId="0" fillId="0" borderId="0" xfId="48" applyNumberFormat="1">
      <alignment/>
      <protection/>
    </xf>
    <xf numFmtId="189" fontId="0" fillId="0" borderId="43" xfId="48" applyNumberFormat="1" applyFill="1" applyBorder="1" applyAlignment="1">
      <alignment horizontal="center"/>
      <protection/>
    </xf>
    <xf numFmtId="183" fontId="0" fillId="39" borderId="44" xfId="48" applyNumberFormat="1" applyFill="1" applyBorder="1" applyAlignment="1">
      <alignment horizontal="center"/>
      <protection/>
    </xf>
    <xf numFmtId="3" fontId="0" fillId="39" borderId="24" xfId="48" applyNumberFormat="1" applyFill="1" applyBorder="1" applyAlignment="1" applyProtection="1">
      <alignment horizontal="center"/>
      <protection hidden="1"/>
    </xf>
    <xf numFmtId="189" fontId="0" fillId="0" borderId="45" xfId="48" applyNumberFormat="1" applyFill="1" applyBorder="1" applyAlignment="1">
      <alignment horizontal="center"/>
      <protection/>
    </xf>
    <xf numFmtId="189" fontId="0" fillId="0" borderId="46" xfId="48" applyNumberFormat="1" applyFill="1" applyBorder="1" applyAlignment="1">
      <alignment horizontal="center"/>
      <protection/>
    </xf>
    <xf numFmtId="183" fontId="0" fillId="35" borderId="29" xfId="48" applyNumberFormat="1" applyFill="1" applyBorder="1" applyAlignment="1">
      <alignment horizontal="center"/>
      <protection/>
    </xf>
    <xf numFmtId="183" fontId="0" fillId="35" borderId="30" xfId="48" applyNumberFormat="1" applyFill="1" applyBorder="1" applyAlignment="1">
      <alignment horizontal="center"/>
      <protection/>
    </xf>
    <xf numFmtId="183" fontId="0" fillId="35" borderId="31" xfId="48" applyNumberFormat="1" applyFill="1" applyBorder="1" applyAlignment="1">
      <alignment horizontal="center"/>
      <protection/>
    </xf>
    <xf numFmtId="183" fontId="0" fillId="35" borderId="25" xfId="48" applyNumberFormat="1" applyFill="1" applyBorder="1" applyAlignment="1">
      <alignment horizontal="center"/>
      <protection/>
    </xf>
    <xf numFmtId="183" fontId="0" fillId="35" borderId="24" xfId="48" applyNumberFormat="1" applyFill="1" applyBorder="1" applyAlignment="1">
      <alignment horizontal="center"/>
      <protection/>
    </xf>
    <xf numFmtId="183" fontId="0" fillId="35" borderId="20" xfId="48" applyNumberFormat="1" applyFill="1" applyBorder="1" applyAlignment="1">
      <alignment horizontal="center"/>
      <protection/>
    </xf>
    <xf numFmtId="183" fontId="0" fillId="35" borderId="44" xfId="48" applyNumberFormat="1" applyFill="1" applyBorder="1" applyAlignment="1">
      <alignment horizontal="center"/>
      <protection/>
    </xf>
    <xf numFmtId="4" fontId="0" fillId="0" borderId="0" xfId="48" applyNumberFormat="1" applyBorder="1">
      <alignment/>
      <protection/>
    </xf>
    <xf numFmtId="0" fontId="17" fillId="36" borderId="47" xfId="48" applyFont="1" applyFill="1" applyBorder="1" applyAlignment="1">
      <alignment horizontal="center" vertical="center"/>
      <protection/>
    </xf>
    <xf numFmtId="0" fontId="6" fillId="36" borderId="18" xfId="48" applyFont="1" applyFill="1" applyBorder="1" applyAlignment="1">
      <alignment horizontal="center" vertical="center"/>
      <protection/>
    </xf>
    <xf numFmtId="0" fontId="22" fillId="0" borderId="48" xfId="0" applyFont="1" applyBorder="1" applyAlignment="1">
      <alignment wrapText="1"/>
    </xf>
    <xf numFmtId="0" fontId="23" fillId="0" borderId="13" xfId="48" applyFont="1" applyFill="1" applyBorder="1" applyAlignment="1">
      <alignment/>
      <protection/>
    </xf>
    <xf numFmtId="17" fontId="23" fillId="0" borderId="15" xfId="48" applyNumberFormat="1" applyFont="1" applyFill="1" applyBorder="1" applyAlignment="1">
      <alignment/>
      <protection/>
    </xf>
    <xf numFmtId="0" fontId="23" fillId="0" borderId="15" xfId="48" applyFont="1" applyFill="1" applyBorder="1" applyAlignment="1">
      <alignment/>
      <protection/>
    </xf>
    <xf numFmtId="4" fontId="23" fillId="0" borderId="10" xfId="48" applyNumberFormat="1" applyFont="1" applyFill="1" applyBorder="1" applyAlignment="1">
      <alignment/>
      <protection/>
    </xf>
    <xf numFmtId="185" fontId="23" fillId="0" borderId="10" xfId="34" applyNumberFormat="1" applyFont="1" applyFill="1" applyBorder="1" applyAlignment="1">
      <alignment horizontal="right"/>
    </xf>
    <xf numFmtId="185" fontId="23" fillId="0" borderId="10" xfId="34" applyNumberFormat="1" applyFont="1" applyFill="1" applyBorder="1" applyAlignment="1">
      <alignment/>
    </xf>
    <xf numFmtId="185" fontId="23" fillId="34" borderId="10" xfId="34" applyNumberFormat="1" applyFont="1" applyFill="1" applyBorder="1" applyAlignment="1">
      <alignment/>
    </xf>
    <xf numFmtId="3" fontId="23" fillId="34" borderId="32" xfId="48" applyNumberFormat="1" applyFont="1" applyFill="1" applyBorder="1" applyAlignment="1">
      <alignment/>
      <protection/>
    </xf>
    <xf numFmtId="4" fontId="23" fillId="34" borderId="33" xfId="48" applyNumberFormat="1" applyFont="1" applyFill="1" applyBorder="1" applyAlignment="1">
      <alignment/>
      <protection/>
    </xf>
    <xf numFmtId="3" fontId="23" fillId="0" borderId="21" xfId="48" applyNumberFormat="1" applyFont="1" applyFill="1" applyBorder="1" applyAlignment="1">
      <alignment horizontal="center"/>
      <protection/>
    </xf>
    <xf numFmtId="3" fontId="23" fillId="33" borderId="21" xfId="48" applyNumberFormat="1" applyFont="1" applyFill="1" applyBorder="1" applyAlignment="1" applyProtection="1">
      <alignment horizontal="center"/>
      <protection hidden="1"/>
    </xf>
    <xf numFmtId="3" fontId="23" fillId="33" borderId="21" xfId="48" applyNumberFormat="1" applyFont="1" applyFill="1" applyBorder="1" applyAlignment="1">
      <alignment horizontal="center"/>
      <protection/>
    </xf>
    <xf numFmtId="3" fontId="23" fillId="33" borderId="37" xfId="48" applyNumberFormat="1" applyFont="1" applyFill="1" applyBorder="1" applyAlignment="1">
      <alignment horizontal="center"/>
      <protection/>
    </xf>
    <xf numFmtId="189" fontId="23" fillId="0" borderId="45" xfId="48" applyNumberFormat="1" applyFont="1" applyFill="1" applyBorder="1" applyAlignment="1">
      <alignment horizontal="center"/>
      <protection/>
    </xf>
    <xf numFmtId="0" fontId="23" fillId="0" borderId="41" xfId="48" applyFont="1" applyBorder="1">
      <alignment/>
      <protection/>
    </xf>
    <xf numFmtId="0" fontId="23" fillId="0" borderId="38" xfId="48" applyFont="1" applyBorder="1">
      <alignment/>
      <protection/>
    </xf>
    <xf numFmtId="179" fontId="23" fillId="36" borderId="49" xfId="48" applyNumberFormat="1" applyFont="1" applyFill="1" applyBorder="1">
      <alignment/>
      <protection/>
    </xf>
    <xf numFmtId="195" fontId="23" fillId="36" borderId="41" xfId="48" applyNumberFormat="1" applyFont="1" applyFill="1" applyBorder="1">
      <alignment/>
      <protection/>
    </xf>
    <xf numFmtId="4" fontId="23" fillId="34" borderId="38" xfId="48" applyNumberFormat="1" applyFont="1" applyFill="1" applyBorder="1">
      <alignment/>
      <protection/>
    </xf>
    <xf numFmtId="0" fontId="23" fillId="0" borderId="0" xfId="48" applyFont="1">
      <alignment/>
      <protection/>
    </xf>
    <xf numFmtId="193" fontId="23" fillId="0" borderId="0" xfId="48" applyNumberFormat="1" applyFont="1">
      <alignment/>
      <protection/>
    </xf>
    <xf numFmtId="179" fontId="23" fillId="36" borderId="50" xfId="48" applyNumberFormat="1" applyFont="1" applyFill="1" applyBorder="1">
      <alignment/>
      <protection/>
    </xf>
    <xf numFmtId="0" fontId="23" fillId="0" borderId="12" xfId="48" applyFont="1" applyFill="1" applyBorder="1" applyAlignment="1">
      <alignment/>
      <protection/>
    </xf>
    <xf numFmtId="0" fontId="23" fillId="0" borderId="51" xfId="48" applyFont="1" applyFill="1" applyBorder="1" applyAlignment="1">
      <alignment/>
      <protection/>
    </xf>
    <xf numFmtId="0" fontId="23" fillId="34" borderId="36" xfId="48" applyFont="1" applyFill="1" applyBorder="1" applyAlignment="1">
      <alignment/>
      <protection/>
    </xf>
    <xf numFmtId="0" fontId="23" fillId="34" borderId="35" xfId="48" applyFont="1" applyFill="1" applyBorder="1" applyAlignment="1">
      <alignment/>
      <protection/>
    </xf>
    <xf numFmtId="4" fontId="23" fillId="34" borderId="26" xfId="48" applyNumberFormat="1" applyFont="1" applyFill="1" applyBorder="1" applyAlignment="1">
      <alignment/>
      <protection/>
    </xf>
    <xf numFmtId="179" fontId="23" fillId="34" borderId="22" xfId="34" applyNumberFormat="1" applyFont="1" applyFill="1" applyBorder="1" applyAlignment="1">
      <alignment horizontal="center"/>
    </xf>
    <xf numFmtId="4" fontId="23" fillId="34" borderId="34" xfId="48" applyNumberFormat="1" applyFont="1" applyFill="1" applyBorder="1" applyAlignment="1">
      <alignment/>
      <protection/>
    </xf>
    <xf numFmtId="4" fontId="23" fillId="34" borderId="27" xfId="48" applyNumberFormat="1" applyFont="1" applyFill="1" applyBorder="1" applyAlignment="1">
      <alignment/>
      <protection/>
    </xf>
    <xf numFmtId="4" fontId="23" fillId="34" borderId="27" xfId="48" applyNumberFormat="1" applyFont="1" applyFill="1" applyBorder="1" applyAlignment="1">
      <alignment horizontal="center"/>
      <protection/>
    </xf>
    <xf numFmtId="3" fontId="23" fillId="33" borderId="22" xfId="48" applyNumberFormat="1" applyFont="1" applyFill="1" applyBorder="1" applyAlignment="1" applyProtection="1">
      <alignment horizontal="center"/>
      <protection hidden="1"/>
    </xf>
    <xf numFmtId="3" fontId="23" fillId="33" borderId="40" xfId="48" applyNumberFormat="1" applyFont="1" applyFill="1" applyBorder="1" applyAlignment="1" applyProtection="1">
      <alignment horizontal="center"/>
      <protection hidden="1"/>
    </xf>
    <xf numFmtId="3" fontId="23" fillId="39" borderId="24" xfId="48" applyNumberFormat="1" applyFont="1" applyFill="1" applyBorder="1" applyAlignment="1" applyProtection="1">
      <alignment horizontal="center"/>
      <protection hidden="1"/>
    </xf>
    <xf numFmtId="0" fontId="17" fillId="36" borderId="35" xfId="48" applyFont="1" applyFill="1" applyBorder="1">
      <alignment/>
      <protection/>
    </xf>
    <xf numFmtId="0" fontId="17" fillId="36" borderId="36" xfId="48" applyFont="1" applyFill="1" applyBorder="1">
      <alignment/>
      <protection/>
    </xf>
    <xf numFmtId="179" fontId="23" fillId="36" borderId="27" xfId="48" applyNumberFormat="1" applyFont="1" applyFill="1" applyBorder="1">
      <alignment/>
      <protection/>
    </xf>
    <xf numFmtId="4" fontId="17" fillId="34" borderId="36" xfId="48" applyNumberFormat="1" applyFont="1" applyFill="1" applyBorder="1">
      <alignment/>
      <protection/>
    </xf>
    <xf numFmtId="0" fontId="23" fillId="0" borderId="15" xfId="48" applyFont="1" applyBorder="1">
      <alignment/>
      <protection/>
    </xf>
    <xf numFmtId="0" fontId="23" fillId="0" borderId="10" xfId="48" applyFont="1" applyBorder="1">
      <alignment/>
      <protection/>
    </xf>
    <xf numFmtId="0" fontId="23" fillId="0" borderId="38" xfId="48" applyFont="1" applyFill="1" applyBorder="1">
      <alignment/>
      <protection/>
    </xf>
    <xf numFmtId="4" fontId="23" fillId="34" borderId="26" xfId="48" applyNumberFormat="1" applyFont="1" applyFill="1" applyBorder="1" applyAlignment="1">
      <alignment horizontal="center"/>
      <protection/>
    </xf>
    <xf numFmtId="3" fontId="23" fillId="39" borderId="22" xfId="48" applyNumberFormat="1" applyFont="1" applyFill="1" applyBorder="1" applyAlignment="1" applyProtection="1">
      <alignment horizontal="center"/>
      <protection hidden="1"/>
    </xf>
    <xf numFmtId="0" fontId="23" fillId="0" borderId="52" xfId="48" applyFont="1" applyFill="1" applyBorder="1" applyAlignment="1">
      <alignment/>
      <protection/>
    </xf>
    <xf numFmtId="4" fontId="23" fillId="34" borderId="35" xfId="48" applyNumberFormat="1" applyFont="1" applyFill="1" applyBorder="1" applyAlignment="1">
      <alignment/>
      <protection/>
    </xf>
    <xf numFmtId="4" fontId="23" fillId="33" borderId="26" xfId="48" applyNumberFormat="1" applyFont="1" applyFill="1" applyBorder="1" applyAlignment="1">
      <alignment horizontal="center"/>
      <protection/>
    </xf>
    <xf numFmtId="4" fontId="23" fillId="33" borderId="27" xfId="48" applyNumberFormat="1" applyFont="1" applyFill="1" applyBorder="1" applyAlignment="1">
      <alignment/>
      <protection/>
    </xf>
    <xf numFmtId="4" fontId="23" fillId="33" borderId="34" xfId="48" applyNumberFormat="1" applyFont="1" applyFill="1" applyBorder="1" applyAlignment="1">
      <alignment/>
      <protection/>
    </xf>
    <xf numFmtId="4" fontId="23" fillId="39" borderId="22" xfId="48" applyNumberFormat="1" applyFont="1" applyFill="1" applyBorder="1" applyAlignment="1">
      <alignment horizontal="center"/>
      <protection/>
    </xf>
    <xf numFmtId="4" fontId="17" fillId="34" borderId="40" xfId="48" applyNumberFormat="1" applyFont="1" applyFill="1" applyBorder="1">
      <alignment/>
      <protection/>
    </xf>
    <xf numFmtId="4" fontId="23" fillId="0" borderId="0" xfId="48" applyNumberFormat="1" applyFont="1">
      <alignment/>
      <protection/>
    </xf>
    <xf numFmtId="4" fontId="23" fillId="34" borderId="53" xfId="48" applyNumberFormat="1" applyFont="1" applyFill="1" applyBorder="1">
      <alignment/>
      <protection/>
    </xf>
    <xf numFmtId="0" fontId="23" fillId="0" borderId="48" xfId="48" applyFont="1" applyBorder="1">
      <alignment/>
      <protection/>
    </xf>
    <xf numFmtId="17" fontId="23" fillId="0" borderId="52" xfId="48" applyNumberFormat="1" applyFont="1" applyFill="1" applyBorder="1" applyAlignment="1">
      <alignment/>
      <protection/>
    </xf>
    <xf numFmtId="4" fontId="23" fillId="0" borderId="11" xfId="48" applyNumberFormat="1" applyFont="1" applyFill="1" applyBorder="1" applyAlignment="1">
      <alignment/>
      <protection/>
    </xf>
    <xf numFmtId="179" fontId="23" fillId="36" borderId="54" xfId="48" applyNumberFormat="1" applyFont="1" applyFill="1" applyBorder="1">
      <alignment/>
      <protection/>
    </xf>
    <xf numFmtId="0" fontId="23" fillId="36" borderId="27" xfId="48" applyFont="1" applyFill="1" applyBorder="1">
      <alignment/>
      <protection/>
    </xf>
    <xf numFmtId="0" fontId="23" fillId="36" borderId="47" xfId="48" applyFont="1" applyFill="1" applyBorder="1">
      <alignment/>
      <protection/>
    </xf>
    <xf numFmtId="4" fontId="23" fillId="35" borderId="22" xfId="48" applyNumberFormat="1" applyFont="1" applyFill="1" applyBorder="1" applyAlignment="1">
      <alignment/>
      <protection/>
    </xf>
    <xf numFmtId="4" fontId="23" fillId="35" borderId="27" xfId="48" applyNumberFormat="1" applyFont="1" applyFill="1" applyBorder="1" applyAlignment="1">
      <alignment/>
      <protection/>
    </xf>
    <xf numFmtId="4" fontId="23" fillId="35" borderId="22" xfId="48" applyNumberFormat="1" applyFont="1" applyFill="1" applyBorder="1" applyAlignment="1">
      <alignment horizontal="center"/>
      <protection/>
    </xf>
    <xf numFmtId="0" fontId="17" fillId="36" borderId="47" xfId="48" applyFont="1" applyFill="1" applyBorder="1">
      <alignment/>
      <protection/>
    </xf>
    <xf numFmtId="0" fontId="24" fillId="0" borderId="0" xfId="48" applyFont="1">
      <alignment/>
      <protection/>
    </xf>
    <xf numFmtId="0" fontId="23" fillId="0" borderId="0" xfId="48" applyFont="1" applyBorder="1">
      <alignment/>
      <protection/>
    </xf>
    <xf numFmtId="4" fontId="23" fillId="40" borderId="0" xfId="48" applyNumberFormat="1" applyFont="1" applyFill="1" applyBorder="1">
      <alignment/>
      <protection/>
    </xf>
    <xf numFmtId="0" fontId="23" fillId="0" borderId="0" xfId="48" applyFont="1" applyFill="1">
      <alignment/>
      <protection/>
    </xf>
    <xf numFmtId="0" fontId="25" fillId="0" borderId="0" xfId="48" applyFont="1" applyFill="1" applyBorder="1" applyAlignment="1">
      <alignment/>
      <protection/>
    </xf>
    <xf numFmtId="0" fontId="17" fillId="0" borderId="0" xfId="48" applyFont="1" applyFill="1" applyBorder="1" applyAlignment="1">
      <alignment/>
      <protection/>
    </xf>
    <xf numFmtId="10" fontId="17" fillId="0" borderId="22" xfId="48" applyNumberFormat="1" applyFont="1" applyFill="1" applyBorder="1" applyAlignment="1">
      <alignment/>
      <protection/>
    </xf>
    <xf numFmtId="2" fontId="23" fillId="37" borderId="22" xfId="48" applyNumberFormat="1" applyFont="1" applyFill="1" applyBorder="1" applyAlignment="1">
      <alignment/>
      <protection/>
    </xf>
    <xf numFmtId="0" fontId="23" fillId="0" borderId="0" xfId="48" applyFont="1" applyBorder="1" applyAlignment="1">
      <alignment/>
      <protection/>
    </xf>
    <xf numFmtId="4" fontId="26" fillId="0" borderId="0" xfId="48" applyNumberFormat="1" applyFont="1" applyFill="1" applyBorder="1" applyAlignment="1">
      <alignment horizontal="center" vertical="center"/>
      <protection/>
    </xf>
    <xf numFmtId="2" fontId="23" fillId="0" borderId="0" xfId="48" applyNumberFormat="1" applyFont="1" applyFill="1" applyBorder="1" applyAlignment="1">
      <alignment/>
      <protection/>
    </xf>
    <xf numFmtId="0" fontId="25" fillId="0" borderId="0" xfId="48" applyFont="1" applyFill="1" applyBorder="1" applyAlignment="1">
      <alignment horizontal="left"/>
      <protection/>
    </xf>
    <xf numFmtId="10" fontId="27" fillId="0" borderId="22" xfId="48" applyNumberFormat="1" applyFont="1" applyFill="1" applyBorder="1" applyAlignment="1">
      <alignment/>
      <protection/>
    </xf>
    <xf numFmtId="2" fontId="23" fillId="38" borderId="22" xfId="48" applyNumberFormat="1" applyFont="1" applyFill="1" applyBorder="1" applyAlignment="1">
      <alignment/>
      <protection/>
    </xf>
    <xf numFmtId="49" fontId="26" fillId="0" borderId="0" xfId="48" applyNumberFormat="1" applyFont="1" applyFill="1" applyBorder="1" applyAlignment="1" applyProtection="1">
      <alignment horizontal="center" vertical="center"/>
      <protection hidden="1"/>
    </xf>
    <xf numFmtId="49" fontId="26" fillId="0" borderId="0" xfId="48" applyNumberFormat="1" applyFont="1" applyAlignment="1" applyProtection="1">
      <alignment horizontal="center"/>
      <protection hidden="1"/>
    </xf>
    <xf numFmtId="0" fontId="23" fillId="0" borderId="16" xfId="48" applyFont="1" applyBorder="1" applyAlignment="1">
      <alignment wrapText="1"/>
      <protection/>
    </xf>
    <xf numFmtId="0" fontId="23" fillId="0" borderId="0" xfId="48" applyFont="1" applyBorder="1" applyAlignment="1">
      <alignment wrapText="1"/>
      <protection/>
    </xf>
    <xf numFmtId="0" fontId="23" fillId="0" borderId="17" xfId="48" applyFont="1" applyBorder="1" applyAlignment="1">
      <alignment horizontal="center" wrapText="1"/>
      <protection/>
    </xf>
    <xf numFmtId="0" fontId="23" fillId="0" borderId="0" xfId="48" applyFont="1" applyBorder="1" applyAlignment="1">
      <alignment horizontal="center" wrapText="1"/>
      <protection/>
    </xf>
    <xf numFmtId="49" fontId="26" fillId="0" borderId="0" xfId="48" applyNumberFormat="1" applyFont="1" applyBorder="1" applyAlignment="1" applyProtection="1">
      <alignment horizontal="center"/>
      <protection hidden="1"/>
    </xf>
    <xf numFmtId="49" fontId="26" fillId="0" borderId="0" xfId="48" applyNumberFormat="1" applyFont="1" applyBorder="1" applyAlignment="1" applyProtection="1">
      <alignment horizontal="center" vertical="center"/>
      <protection hidden="1"/>
    </xf>
    <xf numFmtId="0" fontId="26" fillId="0" borderId="0" xfId="48" applyFont="1" applyBorder="1" applyAlignment="1" applyProtection="1">
      <alignment horizontal="center" vertical="center"/>
      <protection hidden="1"/>
    </xf>
    <xf numFmtId="49" fontId="23" fillId="0" borderId="0" xfId="48" applyNumberFormat="1" applyFont="1" applyAlignment="1" applyProtection="1">
      <alignment horizontal="center"/>
      <protection hidden="1"/>
    </xf>
    <xf numFmtId="4" fontId="23" fillId="0" borderId="0" xfId="48" applyNumberFormat="1" applyFont="1" applyBorder="1" applyProtection="1">
      <alignment/>
      <protection hidden="1"/>
    </xf>
    <xf numFmtId="0" fontId="23" fillId="0" borderId="0" xfId="48" applyFont="1" applyFill="1" applyBorder="1" applyAlignment="1">
      <alignment horizontal="center"/>
      <protection/>
    </xf>
    <xf numFmtId="4" fontId="23" fillId="0" borderId="0" xfId="48" applyNumberFormat="1" applyFont="1" applyBorder="1" applyAlignment="1">
      <alignment/>
      <protection/>
    </xf>
    <xf numFmtId="0" fontId="28" fillId="0" borderId="0" xfId="48" applyFont="1">
      <alignment/>
      <protection/>
    </xf>
    <xf numFmtId="0" fontId="23" fillId="0" borderId="0" xfId="48" applyFont="1" applyFill="1" applyBorder="1" applyAlignment="1">
      <alignment horizontal="left"/>
      <protection/>
    </xf>
    <xf numFmtId="0" fontId="23" fillId="0" borderId="20" xfId="48" applyFont="1" applyFill="1" applyBorder="1" applyAlignment="1">
      <alignment horizontal="left"/>
      <protection/>
    </xf>
    <xf numFmtId="0" fontId="23" fillId="0" borderId="18" xfId="48" applyFont="1" applyFill="1" applyBorder="1" applyAlignment="1">
      <alignment horizontal="left"/>
      <protection/>
    </xf>
    <xf numFmtId="0" fontId="23" fillId="0" borderId="18" xfId="48" applyFont="1" applyBorder="1">
      <alignment/>
      <protection/>
    </xf>
    <xf numFmtId="0" fontId="23" fillId="0" borderId="19" xfId="48" applyFont="1" applyBorder="1">
      <alignment/>
      <protection/>
    </xf>
    <xf numFmtId="0" fontId="17" fillId="34" borderId="36" xfId="48" applyFont="1" applyFill="1" applyBorder="1" applyAlignment="1">
      <alignment horizontal="center" vertical="center"/>
      <protection/>
    </xf>
    <xf numFmtId="0" fontId="17" fillId="34" borderId="26" xfId="48" applyFont="1" applyFill="1" applyBorder="1" applyAlignment="1">
      <alignment horizontal="center" vertical="center"/>
      <protection/>
    </xf>
    <xf numFmtId="0" fontId="17" fillId="34" borderId="27" xfId="48" applyFont="1" applyFill="1" applyBorder="1" applyAlignment="1">
      <alignment horizontal="center" vertical="center"/>
      <protection/>
    </xf>
    <xf numFmtId="0" fontId="4" fillId="0" borderId="0" xfId="48" applyFont="1" applyAlignment="1">
      <alignment horizontal="center"/>
      <protection/>
    </xf>
    <xf numFmtId="0" fontId="23" fillId="0" borderId="55" xfId="48" applyFont="1" applyFill="1" applyBorder="1" applyAlignment="1">
      <alignment horizontal="center"/>
      <protection/>
    </xf>
    <xf numFmtId="0" fontId="23" fillId="0" borderId="56" xfId="48" applyFont="1" applyFill="1" applyBorder="1" applyAlignment="1">
      <alignment horizontal="center"/>
      <protection/>
    </xf>
    <xf numFmtId="0" fontId="23" fillId="0" borderId="57" xfId="48" applyFont="1" applyFill="1" applyBorder="1" applyAlignment="1">
      <alignment horizontal="center"/>
      <protection/>
    </xf>
    <xf numFmtId="0" fontId="23" fillId="0" borderId="58" xfId="48" applyFont="1" applyFill="1" applyBorder="1" applyAlignment="1">
      <alignment horizontal="center"/>
      <protection/>
    </xf>
    <xf numFmtId="0" fontId="23" fillId="0" borderId="59" xfId="48" applyFont="1" applyFill="1" applyBorder="1" applyAlignment="1">
      <alignment horizontal="center"/>
      <protection/>
    </xf>
    <xf numFmtId="0" fontId="23" fillId="34" borderId="60" xfId="48" applyFont="1" applyFill="1" applyBorder="1" applyAlignment="1">
      <alignment horizontal="left"/>
      <protection/>
    </xf>
    <xf numFmtId="0" fontId="23" fillId="34" borderId="61" xfId="48" applyFont="1" applyFill="1" applyBorder="1" applyAlignment="1">
      <alignment horizontal="left"/>
      <protection/>
    </xf>
    <xf numFmtId="0" fontId="23" fillId="34" borderId="62" xfId="48" applyFont="1" applyFill="1" applyBorder="1" applyAlignment="1">
      <alignment horizontal="left"/>
      <protection/>
    </xf>
    <xf numFmtId="0" fontId="23" fillId="34" borderId="57" xfId="48" applyFont="1" applyFill="1" applyBorder="1" applyAlignment="1">
      <alignment horizontal="left"/>
      <protection/>
    </xf>
    <xf numFmtId="0" fontId="23" fillId="34" borderId="58" xfId="48" applyFont="1" applyFill="1" applyBorder="1" applyAlignment="1">
      <alignment horizontal="left"/>
      <protection/>
    </xf>
    <xf numFmtId="0" fontId="23" fillId="34" borderId="59" xfId="48" applyFont="1" applyFill="1" applyBorder="1" applyAlignment="1">
      <alignment horizontal="left"/>
      <protection/>
    </xf>
    <xf numFmtId="0" fontId="23" fillId="34" borderId="63" xfId="48" applyFont="1" applyFill="1" applyBorder="1" applyAlignment="1">
      <alignment horizontal="left"/>
      <protection/>
    </xf>
    <xf numFmtId="0" fontId="23" fillId="34" borderId="55" xfId="48" applyFont="1" applyFill="1" applyBorder="1" applyAlignment="1">
      <alignment horizontal="left"/>
      <protection/>
    </xf>
    <xf numFmtId="0" fontId="23" fillId="34" borderId="56" xfId="48" applyFont="1" applyFill="1" applyBorder="1" applyAlignment="1">
      <alignment horizontal="left"/>
      <protection/>
    </xf>
    <xf numFmtId="0" fontId="23" fillId="0" borderId="61" xfId="48" applyFont="1" applyFill="1" applyBorder="1" applyAlignment="1">
      <alignment horizontal="center"/>
      <protection/>
    </xf>
    <xf numFmtId="0" fontId="23" fillId="0" borderId="62" xfId="48" applyFont="1" applyFill="1" applyBorder="1" applyAlignment="1">
      <alignment horizontal="center"/>
      <protection/>
    </xf>
    <xf numFmtId="0" fontId="0" fillId="34" borderId="64" xfId="48" applyFont="1" applyFill="1" applyBorder="1" applyAlignment="1">
      <alignment horizontal="center" vertical="center" wrapText="1"/>
      <protection/>
    </xf>
    <xf numFmtId="0" fontId="0" fillId="34" borderId="30" xfId="0" applyFill="1" applyBorder="1" applyAlignment="1">
      <alignment horizontal="center" vertical="center" wrapText="1"/>
    </xf>
    <xf numFmtId="0" fontId="0" fillId="34" borderId="65" xfId="48" applyFont="1" applyFill="1" applyBorder="1" applyAlignment="1">
      <alignment horizontal="center" vertical="center" wrapText="1"/>
      <protection/>
    </xf>
    <xf numFmtId="0" fontId="0" fillId="34" borderId="66" xfId="48" applyFont="1" applyFill="1" applyBorder="1" applyAlignment="1">
      <alignment horizontal="center" vertical="center" wrapText="1"/>
      <protection/>
    </xf>
    <xf numFmtId="0" fontId="0" fillId="34" borderId="49" xfId="48" applyFont="1" applyFill="1" applyBorder="1" applyAlignment="1">
      <alignment horizontal="center" vertical="center" wrapText="1"/>
      <protection/>
    </xf>
    <xf numFmtId="0" fontId="0" fillId="34" borderId="54" xfId="48" applyFont="1" applyFill="1" applyBorder="1" applyAlignment="1">
      <alignment horizontal="center" vertical="center" wrapText="1"/>
      <protection/>
    </xf>
    <xf numFmtId="0" fontId="0" fillId="34" borderId="67" xfId="48" applyFont="1" applyFill="1" applyBorder="1" applyAlignment="1">
      <alignment horizontal="center" vertical="center" wrapText="1"/>
      <protection/>
    </xf>
    <xf numFmtId="0" fontId="0" fillId="34" borderId="68" xfId="48" applyFont="1" applyFill="1" applyBorder="1" applyAlignment="1">
      <alignment horizontal="center" vertical="center" wrapText="1"/>
      <protection/>
    </xf>
    <xf numFmtId="0" fontId="0" fillId="34" borderId="30" xfId="48" applyFont="1" applyFill="1" applyBorder="1" applyAlignment="1">
      <alignment horizontal="center" vertical="center" wrapText="1"/>
      <protection/>
    </xf>
    <xf numFmtId="0" fontId="0" fillId="34" borderId="69" xfId="48" applyFont="1" applyFill="1" applyBorder="1" applyAlignment="1">
      <alignment horizontal="center" vertical="center" wrapText="1"/>
      <protection/>
    </xf>
    <xf numFmtId="0" fontId="0" fillId="34" borderId="64" xfId="48" applyFont="1" applyFill="1" applyBorder="1" applyAlignment="1">
      <alignment horizontal="center" vertical="center" wrapText="1"/>
      <protection/>
    </xf>
    <xf numFmtId="0" fontId="17" fillId="0" borderId="40" xfId="48" applyFont="1" applyFill="1" applyBorder="1" applyAlignment="1">
      <alignment horizontal="center"/>
      <protection/>
    </xf>
    <xf numFmtId="0" fontId="17" fillId="0" borderId="47" xfId="48" applyFont="1" applyFill="1" applyBorder="1" applyAlignment="1">
      <alignment horizontal="center"/>
      <protection/>
    </xf>
    <xf numFmtId="0" fontId="17" fillId="0" borderId="70" xfId="48" applyFont="1" applyFill="1" applyBorder="1" applyAlignment="1">
      <alignment horizontal="center"/>
      <protection/>
    </xf>
    <xf numFmtId="0" fontId="0" fillId="39" borderId="23" xfId="48" applyFont="1" applyFill="1" applyBorder="1" applyAlignment="1">
      <alignment horizontal="center" vertical="center" wrapText="1"/>
      <protection/>
    </xf>
    <xf numFmtId="0" fontId="0" fillId="39" borderId="24" xfId="48" applyFont="1" applyFill="1" applyBorder="1" applyAlignment="1">
      <alignment horizontal="center" vertical="center" wrapText="1"/>
      <protection/>
    </xf>
    <xf numFmtId="0" fontId="6" fillId="0" borderId="71" xfId="48" applyFont="1" applyBorder="1" applyAlignment="1">
      <alignment horizontal="center" vertical="center"/>
      <protection/>
    </xf>
    <xf numFmtId="0" fontId="6" fillId="0" borderId="72" xfId="48" applyFont="1" applyBorder="1" applyAlignment="1">
      <alignment horizontal="center" vertical="center"/>
      <protection/>
    </xf>
    <xf numFmtId="0" fontId="6" fillId="0" borderId="73" xfId="48" applyFont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6" fillId="0" borderId="18" xfId="48" applyFont="1" applyBorder="1" applyAlignment="1">
      <alignment horizontal="center" vertical="center"/>
      <protection/>
    </xf>
    <xf numFmtId="0" fontId="6" fillId="0" borderId="19" xfId="48" applyFont="1" applyBorder="1" applyAlignment="1">
      <alignment horizontal="center" vertical="center"/>
      <protection/>
    </xf>
    <xf numFmtId="0" fontId="0" fillId="0" borderId="71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3" borderId="23" xfId="48" applyFont="1" applyFill="1" applyBorder="1" applyAlignment="1">
      <alignment horizontal="center" vertical="center" wrapText="1"/>
      <protection/>
    </xf>
    <xf numFmtId="0" fontId="0" fillId="33" borderId="24" xfId="48" applyFont="1" applyFill="1" applyBorder="1" applyAlignment="1">
      <alignment horizontal="center" vertical="center" wrapText="1"/>
      <protection/>
    </xf>
    <xf numFmtId="0" fontId="17" fillId="36" borderId="36" xfId="48" applyFont="1" applyFill="1" applyBorder="1" applyAlignment="1">
      <alignment horizontal="center" vertical="center"/>
      <protection/>
    </xf>
    <xf numFmtId="0" fontId="17" fillId="36" borderId="26" xfId="48" applyFont="1" applyFill="1" applyBorder="1" applyAlignment="1">
      <alignment horizontal="center" vertical="center"/>
      <protection/>
    </xf>
    <xf numFmtId="0" fontId="17" fillId="36" borderId="27" xfId="48" applyFont="1" applyFill="1" applyBorder="1" applyAlignment="1">
      <alignment horizontal="center" vertical="center"/>
      <protection/>
    </xf>
    <xf numFmtId="0" fontId="0" fillId="33" borderId="71" xfId="48" applyFont="1" applyFill="1" applyBorder="1" applyAlignment="1">
      <alignment horizontal="center" vertical="center" wrapText="1"/>
      <protection/>
    </xf>
    <xf numFmtId="0" fontId="0" fillId="33" borderId="20" xfId="48" applyFont="1" applyFill="1" applyBorder="1" applyAlignment="1">
      <alignment horizontal="center" vertical="center" wrapText="1"/>
      <protection/>
    </xf>
    <xf numFmtId="0" fontId="5" fillId="0" borderId="71" xfId="48" applyFont="1" applyBorder="1" applyAlignment="1">
      <alignment horizontal="left" vertical="justify" wrapText="1"/>
      <protection/>
    </xf>
    <xf numFmtId="0" fontId="5" fillId="0" borderId="72" xfId="48" applyFont="1" applyBorder="1" applyAlignment="1">
      <alignment horizontal="left" vertical="justify" wrapText="1"/>
      <protection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7" fillId="0" borderId="0" xfId="48" applyFont="1" applyFill="1" applyBorder="1" applyAlignment="1">
      <alignment horizontal="center"/>
      <protection/>
    </xf>
    <xf numFmtId="0" fontId="17" fillId="0" borderId="17" xfId="48" applyFont="1" applyFill="1" applyBorder="1" applyAlignment="1">
      <alignment horizontal="center"/>
      <protection/>
    </xf>
    <xf numFmtId="0" fontId="23" fillId="0" borderId="47" xfId="48" applyFont="1" applyFill="1" applyBorder="1" applyAlignment="1">
      <alignment horizontal="center"/>
      <protection/>
    </xf>
    <xf numFmtId="0" fontId="23" fillId="0" borderId="70" xfId="48" applyFont="1" applyFill="1" applyBorder="1" applyAlignment="1">
      <alignment horizontal="center"/>
      <protection/>
    </xf>
    <xf numFmtId="0" fontId="0" fillId="34" borderId="74" xfId="48" applyFont="1" applyFill="1" applyBorder="1" applyAlignment="1">
      <alignment horizontal="center" vertical="center" wrapText="1"/>
      <protection/>
    </xf>
    <xf numFmtId="0" fontId="0" fillId="34" borderId="75" xfId="48" applyFont="1" applyFill="1" applyBorder="1" applyAlignment="1">
      <alignment horizontal="center" vertical="center" wrapText="1"/>
      <protection/>
    </xf>
    <xf numFmtId="0" fontId="23" fillId="34" borderId="40" xfId="48" applyFont="1" applyFill="1" applyBorder="1" applyAlignment="1">
      <alignment horizontal="center"/>
      <protection/>
    </xf>
    <xf numFmtId="0" fontId="23" fillId="34" borderId="47" xfId="48" applyFont="1" applyFill="1" applyBorder="1" applyAlignment="1">
      <alignment horizontal="center"/>
      <protection/>
    </xf>
    <xf numFmtId="0" fontId="23" fillId="34" borderId="70" xfId="48" applyFont="1" applyFill="1" applyBorder="1" applyAlignment="1">
      <alignment horizontal="center"/>
      <protection/>
    </xf>
    <xf numFmtId="0" fontId="17" fillId="34" borderId="40" xfId="48" applyFont="1" applyFill="1" applyBorder="1" applyAlignment="1">
      <alignment horizontal="center"/>
      <protection/>
    </xf>
    <xf numFmtId="0" fontId="17" fillId="34" borderId="47" xfId="48" applyFont="1" applyFill="1" applyBorder="1" applyAlignment="1">
      <alignment horizontal="center"/>
      <protection/>
    </xf>
    <xf numFmtId="0" fontId="17" fillId="34" borderId="70" xfId="48" applyFont="1" applyFill="1" applyBorder="1" applyAlignment="1">
      <alignment horizontal="center"/>
      <protection/>
    </xf>
    <xf numFmtId="0" fontId="17" fillId="34" borderId="40" xfId="48" applyFont="1" applyFill="1" applyBorder="1" applyAlignment="1">
      <alignment horizontal="center" wrapText="1"/>
      <protection/>
    </xf>
    <xf numFmtId="0" fontId="17" fillId="34" borderId="47" xfId="48" applyFont="1" applyFill="1" applyBorder="1" applyAlignment="1">
      <alignment horizontal="center" wrapText="1"/>
      <protection/>
    </xf>
    <xf numFmtId="0" fontId="17" fillId="34" borderId="70" xfId="48" applyFont="1" applyFill="1" applyBorder="1" applyAlignment="1">
      <alignment horizontal="center" wrapText="1"/>
      <protection/>
    </xf>
    <xf numFmtId="0" fontId="0" fillId="34" borderId="63" xfId="48" applyFont="1" applyFill="1" applyBorder="1" applyAlignment="1">
      <alignment horizontal="left"/>
      <protection/>
    </xf>
    <xf numFmtId="0" fontId="0" fillId="34" borderId="55" xfId="48" applyFont="1" applyFill="1" applyBorder="1" applyAlignment="1">
      <alignment horizontal="left"/>
      <protection/>
    </xf>
    <xf numFmtId="0" fontId="0" fillId="34" borderId="56" xfId="48" applyFont="1" applyFill="1" applyBorder="1" applyAlignment="1">
      <alignment horizontal="left"/>
      <protection/>
    </xf>
    <xf numFmtId="0" fontId="0" fillId="0" borderId="55" xfId="48" applyFill="1" applyBorder="1" applyAlignment="1">
      <alignment horizontal="center"/>
      <protection/>
    </xf>
    <xf numFmtId="0" fontId="0" fillId="0" borderId="56" xfId="48" applyFill="1" applyBorder="1" applyAlignment="1">
      <alignment horizontal="center"/>
      <protection/>
    </xf>
    <xf numFmtId="0" fontId="0" fillId="34" borderId="60" xfId="48" applyFont="1" applyFill="1" applyBorder="1" applyAlignment="1">
      <alignment horizontal="left"/>
      <protection/>
    </xf>
    <xf numFmtId="0" fontId="0" fillId="34" borderId="61" xfId="48" applyFont="1" applyFill="1" applyBorder="1" applyAlignment="1">
      <alignment horizontal="left"/>
      <protection/>
    </xf>
    <xf numFmtId="0" fontId="0" fillId="34" borderId="62" xfId="48" applyFont="1" applyFill="1" applyBorder="1" applyAlignment="1">
      <alignment horizontal="left"/>
      <protection/>
    </xf>
    <xf numFmtId="0" fontId="0" fillId="0" borderId="61" xfId="48" applyFill="1" applyBorder="1" applyAlignment="1">
      <alignment horizontal="center"/>
      <protection/>
    </xf>
    <xf numFmtId="0" fontId="0" fillId="0" borderId="62" xfId="48" applyFill="1" applyBorder="1" applyAlignment="1">
      <alignment horizontal="center"/>
      <protection/>
    </xf>
    <xf numFmtId="0" fontId="0" fillId="34" borderId="60" xfId="48" applyFont="1" applyFill="1" applyBorder="1" applyAlignment="1">
      <alignment horizontal="left"/>
      <protection/>
    </xf>
    <xf numFmtId="0" fontId="0" fillId="34" borderId="61" xfId="48" applyFont="1" applyFill="1" applyBorder="1" applyAlignment="1">
      <alignment horizontal="left"/>
      <protection/>
    </xf>
    <xf numFmtId="0" fontId="0" fillId="34" borderId="57" xfId="48" applyFont="1" applyFill="1" applyBorder="1" applyAlignment="1">
      <alignment horizontal="left"/>
      <protection/>
    </xf>
    <xf numFmtId="0" fontId="0" fillId="34" borderId="58" xfId="48" applyFont="1" applyFill="1" applyBorder="1" applyAlignment="1">
      <alignment horizontal="left"/>
      <protection/>
    </xf>
    <xf numFmtId="0" fontId="0" fillId="34" borderId="58" xfId="48" applyFont="1" applyFill="1" applyBorder="1" applyAlignment="1">
      <alignment horizontal="left"/>
      <protection/>
    </xf>
    <xf numFmtId="0" fontId="0" fillId="34" borderId="59" xfId="48" applyFont="1" applyFill="1" applyBorder="1" applyAlignment="1">
      <alignment horizontal="left"/>
      <protection/>
    </xf>
    <xf numFmtId="0" fontId="0" fillId="0" borderId="58" xfId="48" applyFont="1" applyFill="1" applyBorder="1" applyAlignment="1">
      <alignment horizontal="left"/>
      <protection/>
    </xf>
    <xf numFmtId="0" fontId="0" fillId="0" borderId="58" xfId="48" applyFill="1" applyBorder="1" applyAlignment="1">
      <alignment horizontal="left"/>
      <protection/>
    </xf>
    <xf numFmtId="0" fontId="0" fillId="0" borderId="59" xfId="48" applyFill="1" applyBorder="1" applyAlignment="1">
      <alignment horizontal="left"/>
      <protection/>
    </xf>
    <xf numFmtId="0" fontId="0" fillId="34" borderId="40" xfId="48" applyFill="1" applyBorder="1" applyAlignment="1">
      <alignment horizontal="center"/>
      <protection/>
    </xf>
    <xf numFmtId="0" fontId="0" fillId="34" borderId="47" xfId="48" applyFill="1" applyBorder="1" applyAlignment="1">
      <alignment horizontal="center"/>
      <protection/>
    </xf>
    <xf numFmtId="0" fontId="0" fillId="34" borderId="70" xfId="48" applyFill="1" applyBorder="1" applyAlignment="1">
      <alignment horizontal="center"/>
      <protection/>
    </xf>
    <xf numFmtId="0" fontId="6" fillId="0" borderId="40" xfId="48" applyFont="1" applyFill="1" applyBorder="1" applyAlignment="1">
      <alignment horizontal="center"/>
      <protection/>
    </xf>
    <xf numFmtId="0" fontId="6" fillId="0" borderId="47" xfId="48" applyFont="1" applyFill="1" applyBorder="1" applyAlignment="1">
      <alignment horizontal="center"/>
      <protection/>
    </xf>
    <xf numFmtId="0" fontId="6" fillId="0" borderId="70" xfId="48" applyFont="1" applyFill="1" applyBorder="1" applyAlignment="1">
      <alignment horizontal="center"/>
      <protection/>
    </xf>
    <xf numFmtId="0" fontId="6" fillId="34" borderId="40" xfId="48" applyFont="1" applyFill="1" applyBorder="1" applyAlignment="1">
      <alignment horizontal="center" wrapText="1"/>
      <protection/>
    </xf>
    <xf numFmtId="0" fontId="6" fillId="34" borderId="47" xfId="48" applyFont="1" applyFill="1" applyBorder="1" applyAlignment="1">
      <alignment horizontal="center" wrapText="1"/>
      <protection/>
    </xf>
    <xf numFmtId="0" fontId="6" fillId="34" borderId="70" xfId="48" applyFont="1" applyFill="1" applyBorder="1" applyAlignment="1">
      <alignment horizontal="center" wrapText="1"/>
      <protection/>
    </xf>
    <xf numFmtId="0" fontId="0" fillId="0" borderId="47" xfId="48" applyFill="1" applyBorder="1" applyAlignment="1">
      <alignment horizontal="center"/>
      <protection/>
    </xf>
    <xf numFmtId="0" fontId="0" fillId="0" borderId="70" xfId="48" applyFill="1" applyBorder="1" applyAlignment="1">
      <alignment horizontal="center"/>
      <protection/>
    </xf>
    <xf numFmtId="0" fontId="6" fillId="0" borderId="0" xfId="48" applyFont="1" applyFill="1" applyBorder="1" applyAlignment="1">
      <alignment horizontal="center"/>
      <protection/>
    </xf>
    <xf numFmtId="0" fontId="6" fillId="0" borderId="17" xfId="48" applyFont="1" applyFill="1" applyBorder="1" applyAlignment="1">
      <alignment horizontal="center"/>
      <protection/>
    </xf>
    <xf numFmtId="0" fontId="6" fillId="34" borderId="40" xfId="48" applyFont="1" applyFill="1" applyBorder="1" applyAlignment="1">
      <alignment horizontal="center"/>
      <protection/>
    </xf>
    <xf numFmtId="0" fontId="6" fillId="34" borderId="47" xfId="48" applyFont="1" applyFill="1" applyBorder="1" applyAlignment="1">
      <alignment horizontal="center"/>
      <protection/>
    </xf>
    <xf numFmtId="0" fontId="6" fillId="34" borderId="70" xfId="48" applyFont="1" applyFill="1" applyBorder="1" applyAlignment="1">
      <alignment horizontal="center"/>
      <protection/>
    </xf>
    <xf numFmtId="0" fontId="17" fillId="34" borderId="40" xfId="48" applyFont="1" applyFill="1" applyBorder="1" applyAlignment="1">
      <alignment horizontal="center" vertical="center"/>
      <protection/>
    </xf>
    <xf numFmtId="0" fontId="17" fillId="34" borderId="47" xfId="48" applyFont="1" applyFill="1" applyBorder="1" applyAlignment="1">
      <alignment horizontal="center" vertical="center"/>
      <protection/>
    </xf>
    <xf numFmtId="0" fontId="17" fillId="34" borderId="70" xfId="48" applyFont="1" applyFill="1" applyBorder="1" applyAlignment="1">
      <alignment horizontal="center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rekapitulace_final_mzdy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86"/>
  <sheetViews>
    <sheetView tabSelected="1" view="pageBreakPreview" zoomScale="75" zoomScaleNormal="75" zoomScaleSheetLayoutView="75" zoomScalePageLayoutView="0" workbookViewId="0" topLeftCell="A1">
      <pane xSplit="2" topLeftCell="C1" activePane="topRight" state="frozen"/>
      <selection pane="topLeft" activeCell="A7" sqref="A7"/>
      <selection pane="topRight" activeCell="AK10" sqref="AK10"/>
    </sheetView>
  </sheetViews>
  <sheetFormatPr defaultColWidth="9.140625" defaultRowHeight="12.75" outlineLevelCol="1"/>
  <cols>
    <col min="1" max="1" width="29.421875" style="1" customWidth="1"/>
    <col min="2" max="2" width="9.421875" style="1" customWidth="1"/>
    <col min="3" max="3" width="26.421875" style="1" customWidth="1"/>
    <col min="4" max="4" width="15.421875" style="1" customWidth="1"/>
    <col min="5" max="5" width="14.7109375" style="1" customWidth="1"/>
    <col min="6" max="6" width="13.421875" style="1" customWidth="1"/>
    <col min="7" max="7" width="13.7109375" style="1" customWidth="1"/>
    <col min="8" max="8" width="15.140625" style="1" customWidth="1"/>
    <col min="9" max="9" width="13.7109375" style="1" customWidth="1"/>
    <col min="10" max="10" width="16.7109375" style="1" customWidth="1"/>
    <col min="11" max="11" width="17.421875" style="1" customWidth="1"/>
    <col min="12" max="12" width="18.8515625" style="1" customWidth="1"/>
    <col min="13" max="13" width="14.7109375" style="1" customWidth="1" outlineLevel="1"/>
    <col min="14" max="14" width="14.57421875" style="1" customWidth="1" outlineLevel="1"/>
    <col min="15" max="15" width="14.00390625" style="1" customWidth="1" outlineLevel="1"/>
    <col min="16" max="16" width="14.8515625" style="1" customWidth="1" outlineLevel="1"/>
    <col min="17" max="17" width="15.421875" style="1" customWidth="1" outlineLevel="1"/>
    <col min="18" max="18" width="13.28125" style="1" customWidth="1"/>
    <col min="19" max="26" width="9.140625" style="1" customWidth="1" outlineLevel="1"/>
    <col min="27" max="27" width="7.8515625" style="1" customWidth="1" outlineLevel="1"/>
    <col min="28" max="29" width="12.8515625" style="1" bestFit="1" customWidth="1" outlineLevel="1"/>
    <col min="30" max="30" width="10.57421875" style="1" customWidth="1" outlineLevel="1"/>
    <col min="31" max="31" width="13.00390625" style="1" customWidth="1" outlineLevel="1"/>
    <col min="32" max="32" width="9.421875" style="1" customWidth="1" outlineLevel="1"/>
    <col min="33" max="33" width="11.140625" style="1" customWidth="1" outlineLevel="1"/>
    <col min="34" max="34" width="10.00390625" style="1" customWidth="1" outlineLevel="1"/>
    <col min="35" max="35" width="12.8515625" style="1" bestFit="1" customWidth="1" outlineLevel="1"/>
    <col min="36" max="36" width="9.140625" style="1" customWidth="1"/>
    <col min="37" max="37" width="12.421875" style="1" customWidth="1"/>
    <col min="38" max="38" width="15.8515625" style="1" customWidth="1"/>
    <col min="39" max="16384" width="9.140625" style="1" customWidth="1"/>
  </cols>
  <sheetData>
    <row r="1" spans="1:13" ht="15.75">
      <c r="A1" s="240" t="s">
        <v>52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39"/>
    </row>
    <row r="2" ht="13.5" thickBot="1"/>
    <row r="3" spans="1:38" s="161" customFormat="1" ht="15">
      <c r="A3" s="252" t="s">
        <v>2</v>
      </c>
      <c r="B3" s="253"/>
      <c r="C3" s="253"/>
      <c r="D3" s="253"/>
      <c r="E3" s="253"/>
      <c r="F3" s="254"/>
      <c r="G3" s="241"/>
      <c r="H3" s="241"/>
      <c r="I3" s="241"/>
      <c r="J3" s="241"/>
      <c r="K3" s="241"/>
      <c r="L3" s="242"/>
      <c r="M3" s="229"/>
      <c r="N3" s="230"/>
      <c r="O3" s="212"/>
      <c r="P3" s="212"/>
      <c r="T3" s="231"/>
      <c r="AL3" s="162"/>
    </row>
    <row r="4" spans="1:38" s="161" customFormat="1" ht="14.25">
      <c r="A4" s="246" t="s">
        <v>1</v>
      </c>
      <c r="B4" s="247"/>
      <c r="C4" s="247"/>
      <c r="D4" s="247"/>
      <c r="E4" s="247"/>
      <c r="F4" s="248"/>
      <c r="G4" s="255"/>
      <c r="H4" s="255"/>
      <c r="I4" s="255"/>
      <c r="J4" s="255"/>
      <c r="K4" s="255"/>
      <c r="L4" s="256"/>
      <c r="M4" s="229"/>
      <c r="N4" s="212"/>
      <c r="O4" s="212"/>
      <c r="P4" s="212"/>
      <c r="AL4" s="162">
        <v>40544</v>
      </c>
    </row>
    <row r="5" spans="1:38" s="161" customFormat="1" ht="14.25">
      <c r="A5" s="246" t="s">
        <v>9</v>
      </c>
      <c r="B5" s="247"/>
      <c r="C5" s="247"/>
      <c r="D5" s="247"/>
      <c r="E5" s="247"/>
      <c r="F5" s="248"/>
      <c r="G5" s="255"/>
      <c r="H5" s="255"/>
      <c r="I5" s="255"/>
      <c r="J5" s="255"/>
      <c r="K5" s="255"/>
      <c r="L5" s="256"/>
      <c r="M5" s="229"/>
      <c r="N5" s="212"/>
      <c r="O5" s="212"/>
      <c r="P5" s="212"/>
      <c r="AL5" s="162">
        <v>40575</v>
      </c>
    </row>
    <row r="6" spans="1:38" s="161" customFormat="1" ht="15" thickBot="1">
      <c r="A6" s="249" t="s">
        <v>11</v>
      </c>
      <c r="B6" s="250"/>
      <c r="C6" s="250"/>
      <c r="D6" s="250"/>
      <c r="E6" s="250"/>
      <c r="F6" s="251"/>
      <c r="G6" s="243"/>
      <c r="H6" s="244"/>
      <c r="I6" s="244"/>
      <c r="J6" s="244"/>
      <c r="K6" s="244"/>
      <c r="L6" s="245"/>
      <c r="M6" s="232"/>
      <c r="N6" s="212"/>
      <c r="O6" s="212"/>
      <c r="P6" s="212"/>
      <c r="AL6" s="162">
        <v>40603</v>
      </c>
    </row>
    <row r="7" spans="1:38" s="161" customFormat="1" ht="15" thickBot="1">
      <c r="A7" s="233"/>
      <c r="B7" s="234"/>
      <c r="C7" s="234"/>
      <c r="D7" s="234"/>
      <c r="E7" s="234"/>
      <c r="F7" s="234"/>
      <c r="G7" s="234"/>
      <c r="H7" s="234"/>
      <c r="I7" s="234"/>
      <c r="J7" s="234"/>
      <c r="K7" s="235"/>
      <c r="L7" s="236"/>
      <c r="M7" s="205"/>
      <c r="N7" s="212"/>
      <c r="O7" s="212"/>
      <c r="P7" s="212"/>
      <c r="AL7" s="162">
        <v>40634</v>
      </c>
    </row>
    <row r="8" spans="1:38" s="161" customFormat="1" ht="25.5" customHeight="1">
      <c r="A8" s="292" t="s">
        <v>53</v>
      </c>
      <c r="B8" s="293"/>
      <c r="C8" s="294"/>
      <c r="D8" s="294"/>
      <c r="E8" s="294"/>
      <c r="F8" s="294"/>
      <c r="G8" s="294"/>
      <c r="H8" s="294"/>
      <c r="I8" s="294"/>
      <c r="J8" s="294"/>
      <c r="K8" s="294"/>
      <c r="L8" s="295"/>
      <c r="M8" s="279" t="s">
        <v>67</v>
      </c>
      <c r="N8" s="280"/>
      <c r="O8" s="280"/>
      <c r="P8" s="280"/>
      <c r="Q8" s="281"/>
      <c r="R8" s="273" t="s">
        <v>66</v>
      </c>
      <c r="S8" s="274"/>
      <c r="T8" s="274"/>
      <c r="U8" s="274"/>
      <c r="V8" s="274"/>
      <c r="W8" s="274"/>
      <c r="X8" s="274"/>
      <c r="Y8" s="274"/>
      <c r="Z8" s="274"/>
      <c r="AA8" s="275"/>
      <c r="AB8" s="273" t="s">
        <v>66</v>
      </c>
      <c r="AC8" s="274"/>
      <c r="AD8" s="274"/>
      <c r="AE8" s="274"/>
      <c r="AF8" s="274"/>
      <c r="AG8" s="274"/>
      <c r="AH8" s="274"/>
      <c r="AI8" s="274"/>
      <c r="AL8" s="162">
        <v>40664</v>
      </c>
    </row>
    <row r="9" spans="1:38" ht="13.5" customHeight="1" thickBot="1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8"/>
      <c r="M9" s="282"/>
      <c r="N9" s="283"/>
      <c r="O9" s="283"/>
      <c r="P9" s="283"/>
      <c r="Q9" s="284"/>
      <c r="R9" s="276"/>
      <c r="S9" s="277"/>
      <c r="T9" s="277"/>
      <c r="U9" s="277"/>
      <c r="V9" s="277"/>
      <c r="W9" s="277"/>
      <c r="X9" s="277"/>
      <c r="Y9" s="277"/>
      <c r="Z9" s="277"/>
      <c r="AA9" s="278"/>
      <c r="AB9" s="276"/>
      <c r="AC9" s="277"/>
      <c r="AD9" s="277"/>
      <c r="AE9" s="277"/>
      <c r="AF9" s="277"/>
      <c r="AG9" s="277"/>
      <c r="AH9" s="277"/>
      <c r="AI9" s="277"/>
      <c r="AL9" s="103">
        <v>40695</v>
      </c>
    </row>
    <row r="10" spans="1:38" ht="56.25" customHeight="1" thickBot="1">
      <c r="A10" s="263" t="s">
        <v>3</v>
      </c>
      <c r="B10" s="267" t="s">
        <v>25</v>
      </c>
      <c r="C10" s="257" t="s">
        <v>46</v>
      </c>
      <c r="D10" s="266" t="s">
        <v>12</v>
      </c>
      <c r="E10" s="266"/>
      <c r="F10" s="266"/>
      <c r="G10" s="266"/>
      <c r="H10" s="267" t="s">
        <v>17</v>
      </c>
      <c r="I10" s="259" t="s">
        <v>28</v>
      </c>
      <c r="J10" s="257" t="s">
        <v>24</v>
      </c>
      <c r="K10" s="303" t="s">
        <v>13</v>
      </c>
      <c r="L10" s="261" t="s">
        <v>15</v>
      </c>
      <c r="M10" s="48" t="s">
        <v>27</v>
      </c>
      <c r="N10" s="285" t="s">
        <v>20</v>
      </c>
      <c r="O10" s="285" t="s">
        <v>21</v>
      </c>
      <c r="P10" s="285" t="s">
        <v>18</v>
      </c>
      <c r="Q10" s="290" t="s">
        <v>19</v>
      </c>
      <c r="R10" s="271" t="s">
        <v>51</v>
      </c>
      <c r="S10" s="287" t="s">
        <v>41</v>
      </c>
      <c r="T10" s="288"/>
      <c r="U10" s="288"/>
      <c r="V10" s="288"/>
      <c r="W10" s="288"/>
      <c r="X10" s="288"/>
      <c r="Y10" s="288"/>
      <c r="Z10" s="289"/>
      <c r="AA10" s="139"/>
      <c r="AB10" s="349" t="s">
        <v>42</v>
      </c>
      <c r="AC10" s="350"/>
      <c r="AD10" s="350"/>
      <c r="AE10" s="350"/>
      <c r="AF10" s="350"/>
      <c r="AG10" s="350"/>
      <c r="AH10" s="350"/>
      <c r="AI10" s="351"/>
      <c r="AL10" s="103">
        <v>40725</v>
      </c>
    </row>
    <row r="11" spans="1:38" ht="82.5" customHeight="1" thickBot="1">
      <c r="A11" s="264"/>
      <c r="B11" s="265"/>
      <c r="C11" s="258"/>
      <c r="D11" s="55" t="s">
        <v>23</v>
      </c>
      <c r="E11" s="55" t="s">
        <v>10</v>
      </c>
      <c r="F11" s="55" t="s">
        <v>7</v>
      </c>
      <c r="G11" s="56" t="s">
        <v>29</v>
      </c>
      <c r="H11" s="265"/>
      <c r="I11" s="260"/>
      <c r="J11" s="265"/>
      <c r="K11" s="304"/>
      <c r="L11" s="262"/>
      <c r="M11" s="47">
        <v>300</v>
      </c>
      <c r="N11" s="286"/>
      <c r="O11" s="286"/>
      <c r="P11" s="286"/>
      <c r="Q11" s="291"/>
      <c r="R11" s="272"/>
      <c r="S11" s="83" t="s">
        <v>40</v>
      </c>
      <c r="T11" s="84" t="s">
        <v>34</v>
      </c>
      <c r="U11" s="84" t="s">
        <v>35</v>
      </c>
      <c r="V11" s="84" t="s">
        <v>36</v>
      </c>
      <c r="W11" s="84" t="s">
        <v>37</v>
      </c>
      <c r="X11" s="84" t="s">
        <v>38</v>
      </c>
      <c r="Y11" s="84" t="s">
        <v>39</v>
      </c>
      <c r="Z11" s="85" t="s">
        <v>0</v>
      </c>
      <c r="AA11" s="140" t="s">
        <v>58</v>
      </c>
      <c r="AB11" s="90" t="s">
        <v>40</v>
      </c>
      <c r="AC11" s="91" t="s">
        <v>34</v>
      </c>
      <c r="AD11" s="91" t="s">
        <v>35</v>
      </c>
      <c r="AE11" s="91" t="s">
        <v>36</v>
      </c>
      <c r="AF11" s="91" t="s">
        <v>37</v>
      </c>
      <c r="AG11" s="91" t="s">
        <v>38</v>
      </c>
      <c r="AH11" s="91" t="s">
        <v>39</v>
      </c>
      <c r="AI11" s="92" t="s">
        <v>0</v>
      </c>
      <c r="AL11" s="103">
        <v>40756</v>
      </c>
    </row>
    <row r="12" spans="1:38" ht="13.5" thickBot="1">
      <c r="A12" s="131">
        <v>1</v>
      </c>
      <c r="B12" s="131">
        <v>2</v>
      </c>
      <c r="C12" s="132">
        <v>3</v>
      </c>
      <c r="D12" s="131">
        <v>4</v>
      </c>
      <c r="E12" s="131">
        <v>5</v>
      </c>
      <c r="F12" s="132">
        <v>6</v>
      </c>
      <c r="G12" s="131">
        <v>7</v>
      </c>
      <c r="H12" s="131">
        <v>8</v>
      </c>
      <c r="I12" s="131">
        <v>9</v>
      </c>
      <c r="J12" s="131">
        <v>10</v>
      </c>
      <c r="K12" s="133">
        <v>11</v>
      </c>
      <c r="L12" s="134">
        <v>12</v>
      </c>
      <c r="M12" s="135">
        <v>13</v>
      </c>
      <c r="N12" s="134">
        <v>14</v>
      </c>
      <c r="O12" s="135">
        <v>15</v>
      </c>
      <c r="P12" s="134">
        <v>16</v>
      </c>
      <c r="Q12" s="136">
        <v>17</v>
      </c>
      <c r="R12" s="137">
        <v>18</v>
      </c>
      <c r="S12" s="134">
        <v>19</v>
      </c>
      <c r="T12" s="136">
        <v>20</v>
      </c>
      <c r="U12" s="135">
        <v>21</v>
      </c>
      <c r="V12" s="134">
        <v>22</v>
      </c>
      <c r="W12" s="136">
        <v>23</v>
      </c>
      <c r="X12" s="135">
        <v>24</v>
      </c>
      <c r="Y12" s="134">
        <v>25</v>
      </c>
      <c r="Z12" s="136">
        <v>26</v>
      </c>
      <c r="AA12" s="136"/>
      <c r="AB12" s="135">
        <v>27</v>
      </c>
      <c r="AC12" s="134">
        <v>28</v>
      </c>
      <c r="AD12" s="136">
        <v>29</v>
      </c>
      <c r="AE12" s="135">
        <v>30</v>
      </c>
      <c r="AF12" s="134">
        <v>31</v>
      </c>
      <c r="AG12" s="136">
        <v>32</v>
      </c>
      <c r="AH12" s="135">
        <v>33</v>
      </c>
      <c r="AI12" s="134">
        <v>34</v>
      </c>
      <c r="AL12" s="103">
        <v>40787</v>
      </c>
    </row>
    <row r="13" spans="1:38" s="161" customFormat="1" ht="14.25">
      <c r="A13" s="142"/>
      <c r="B13" s="143"/>
      <c r="C13" s="144"/>
      <c r="D13" s="145"/>
      <c r="E13" s="145"/>
      <c r="F13" s="145"/>
      <c r="G13" s="145"/>
      <c r="H13" s="146"/>
      <c r="I13" s="147"/>
      <c r="J13" s="148">
        <f aca="true" t="shared" si="0" ref="J13:J60">IF(ISERR((D13+G13)/H13)=TRUE,0,ROUND((D13+G13)/H13,6))</f>
        <v>0</v>
      </c>
      <c r="K13" s="149">
        <f aca="true" t="shared" si="1" ref="K13:K18">IF(ISBLANK(D13)=TRUE,0,IF(C13="DPP nebo DPČ do 2500Kč",0,IF(C13="100% úvazek pro projekt",(0.34*($D13+F13+G13)),(0.34*((D13+F13+G13)/H13*I13)))))</f>
        <v>0</v>
      </c>
      <c r="L13" s="150">
        <f aca="true" t="shared" si="2" ref="L13:L18">IF(ISBLANK(D13)=TRUE,0,IF(C13="DPP nebo DPČ do 2500Kč",ROUND(((D13+G13)/(H13))*I13,6),(IF(C13="100% úvazek pro projekt",($D13+$E13+F13+G13),ROUND(((F13+D13+E13+G13)*I13/H13),6)))))</f>
        <v>0</v>
      </c>
      <c r="M13" s="151"/>
      <c r="N13" s="152">
        <f aca="true" t="shared" si="3" ref="N13:N18">IF(C13="DPP nebo DPČ do 2500Kč",0,IF(ISBLANK(M13)=TRUE,0,ROUND((0.34*O13),6)))</f>
        <v>0</v>
      </c>
      <c r="O13" s="152"/>
      <c r="P13" s="153">
        <f>IF(O3=0,K13,(K13-N13))</f>
        <v>0</v>
      </c>
      <c r="Q13" s="154">
        <f aca="true" t="shared" si="4" ref="Q13:Q18">IF(O13=0,L13,L13+O13)</f>
        <v>0</v>
      </c>
      <c r="R13" s="155">
        <v>27.574</v>
      </c>
      <c r="S13" s="156"/>
      <c r="T13" s="157"/>
      <c r="U13" s="157"/>
      <c r="V13" s="157"/>
      <c r="W13" s="157"/>
      <c r="X13" s="157"/>
      <c r="Y13" s="157"/>
      <c r="Z13" s="158">
        <f>SUM(S13:Y13)</f>
        <v>0</v>
      </c>
      <c r="AA13" s="159">
        <f aca="true" t="shared" si="5" ref="AA13:AA18">I13</f>
        <v>0</v>
      </c>
      <c r="AB13" s="160">
        <f aca="true" t="shared" si="6" ref="AB13:AH18">IF(ISERR(($P13+$Q13)*S13/$Z13/$R13)=TRUE,0,(ROUND(($P13+$Q13)*S13/$Z13/$R13,6)))</f>
        <v>0</v>
      </c>
      <c r="AC13" s="160">
        <f t="shared" si="6"/>
        <v>0</v>
      </c>
      <c r="AD13" s="160">
        <f t="shared" si="6"/>
        <v>0</v>
      </c>
      <c r="AE13" s="160">
        <f t="shared" si="6"/>
        <v>0</v>
      </c>
      <c r="AF13" s="160">
        <f t="shared" si="6"/>
        <v>0</v>
      </c>
      <c r="AG13" s="160">
        <f t="shared" si="6"/>
        <v>0</v>
      </c>
      <c r="AH13" s="160">
        <f t="shared" si="6"/>
        <v>0</v>
      </c>
      <c r="AI13" s="160">
        <f aca="true" t="shared" si="7" ref="AI13:AI18">SUM(AB13:AH13)</f>
        <v>0</v>
      </c>
      <c r="AL13" s="162">
        <v>40817</v>
      </c>
    </row>
    <row r="14" spans="1:38" s="161" customFormat="1" ht="14.25">
      <c r="A14" s="142"/>
      <c r="B14" s="143"/>
      <c r="C14" s="144"/>
      <c r="D14" s="145"/>
      <c r="E14" s="145"/>
      <c r="F14" s="145"/>
      <c r="G14" s="145"/>
      <c r="H14" s="146"/>
      <c r="I14" s="147"/>
      <c r="J14" s="148">
        <f t="shared" si="0"/>
        <v>0</v>
      </c>
      <c r="K14" s="149">
        <f t="shared" si="1"/>
        <v>0</v>
      </c>
      <c r="L14" s="150">
        <f t="shared" si="2"/>
        <v>0</v>
      </c>
      <c r="M14" s="151"/>
      <c r="N14" s="152">
        <f t="shared" si="3"/>
        <v>0</v>
      </c>
      <c r="O14" s="152"/>
      <c r="P14" s="153">
        <f>IF(O4=0,K14,(K14-N14))</f>
        <v>0</v>
      </c>
      <c r="Q14" s="154">
        <f t="shared" si="4"/>
        <v>0</v>
      </c>
      <c r="R14" s="155">
        <v>27.574</v>
      </c>
      <c r="S14" s="156"/>
      <c r="T14" s="157"/>
      <c r="U14" s="157"/>
      <c r="V14" s="157"/>
      <c r="W14" s="157"/>
      <c r="X14" s="157"/>
      <c r="Y14" s="157"/>
      <c r="Z14" s="163">
        <f aca="true" t="shared" si="8" ref="Z14:Z29">SUM(S14:Y14)</f>
        <v>0</v>
      </c>
      <c r="AA14" s="159">
        <f t="shared" si="5"/>
        <v>0</v>
      </c>
      <c r="AB14" s="160">
        <f t="shared" si="6"/>
        <v>0</v>
      </c>
      <c r="AC14" s="160">
        <f t="shared" si="6"/>
        <v>0</v>
      </c>
      <c r="AD14" s="160">
        <f t="shared" si="6"/>
        <v>0</v>
      </c>
      <c r="AE14" s="160">
        <f t="shared" si="6"/>
        <v>0</v>
      </c>
      <c r="AF14" s="160">
        <f t="shared" si="6"/>
        <v>0</v>
      </c>
      <c r="AG14" s="160">
        <f t="shared" si="6"/>
        <v>0</v>
      </c>
      <c r="AH14" s="160">
        <f t="shared" si="6"/>
        <v>0</v>
      </c>
      <c r="AI14" s="160">
        <f t="shared" si="7"/>
        <v>0</v>
      </c>
      <c r="AL14" s="162">
        <v>40848</v>
      </c>
    </row>
    <row r="15" spans="1:38" s="161" customFormat="1" ht="14.25">
      <c r="A15" s="164"/>
      <c r="B15" s="143"/>
      <c r="C15" s="144"/>
      <c r="D15" s="145"/>
      <c r="E15" s="145"/>
      <c r="F15" s="145"/>
      <c r="G15" s="145"/>
      <c r="H15" s="146"/>
      <c r="I15" s="147"/>
      <c r="J15" s="148">
        <f>IF(ISERR((D15+G15)/H15)=TRUE,0,ROUND((D15+G15)/H15,6))</f>
        <v>0</v>
      </c>
      <c r="K15" s="149">
        <f t="shared" si="1"/>
        <v>0</v>
      </c>
      <c r="L15" s="150">
        <f t="shared" si="2"/>
        <v>0</v>
      </c>
      <c r="M15" s="151"/>
      <c r="N15" s="152">
        <f t="shared" si="3"/>
        <v>0</v>
      </c>
      <c r="O15" s="152"/>
      <c r="P15" s="153">
        <f>IF(O5=0,K15,(K15-N15))</f>
        <v>0</v>
      </c>
      <c r="Q15" s="154">
        <f t="shared" si="4"/>
        <v>0</v>
      </c>
      <c r="R15" s="155">
        <v>27.574</v>
      </c>
      <c r="S15" s="156"/>
      <c r="T15" s="157"/>
      <c r="U15" s="157"/>
      <c r="V15" s="157"/>
      <c r="W15" s="157"/>
      <c r="X15" s="157"/>
      <c r="Y15" s="157"/>
      <c r="Z15" s="163">
        <f t="shared" si="8"/>
        <v>0</v>
      </c>
      <c r="AA15" s="159">
        <f t="shared" si="5"/>
        <v>0</v>
      </c>
      <c r="AB15" s="160">
        <f aca="true" t="shared" si="9" ref="AB15:AH15">IF(ISERR(($P15+$Q15)*S15/$Z15/$R15)=TRUE,0,(ROUND(($P15+$Q15)*S15/$Z15/$R15,6)))</f>
        <v>0</v>
      </c>
      <c r="AC15" s="160">
        <f t="shared" si="9"/>
        <v>0</v>
      </c>
      <c r="AD15" s="160">
        <f t="shared" si="9"/>
        <v>0</v>
      </c>
      <c r="AE15" s="160">
        <f t="shared" si="9"/>
        <v>0</v>
      </c>
      <c r="AF15" s="160">
        <f t="shared" si="9"/>
        <v>0</v>
      </c>
      <c r="AG15" s="160">
        <f t="shared" si="9"/>
        <v>0</v>
      </c>
      <c r="AH15" s="160">
        <f t="shared" si="9"/>
        <v>0</v>
      </c>
      <c r="AI15" s="160">
        <f t="shared" si="7"/>
        <v>0</v>
      </c>
      <c r="AL15" s="162"/>
    </row>
    <row r="16" spans="1:38" s="161" customFormat="1" ht="14.25">
      <c r="A16" s="142"/>
      <c r="B16" s="143"/>
      <c r="C16" s="144"/>
      <c r="D16" s="145"/>
      <c r="E16" s="145"/>
      <c r="F16" s="145"/>
      <c r="G16" s="145"/>
      <c r="H16" s="146"/>
      <c r="I16" s="147"/>
      <c r="J16" s="148">
        <f t="shared" si="0"/>
        <v>0</v>
      </c>
      <c r="K16" s="149">
        <f t="shared" si="1"/>
        <v>0</v>
      </c>
      <c r="L16" s="150">
        <f t="shared" si="2"/>
        <v>0</v>
      </c>
      <c r="M16" s="151"/>
      <c r="N16" s="152">
        <f t="shared" si="3"/>
        <v>0</v>
      </c>
      <c r="O16" s="152"/>
      <c r="P16" s="153">
        <f>IF(O5=0,K16,(K16-N16))</f>
        <v>0</v>
      </c>
      <c r="Q16" s="154">
        <f t="shared" si="4"/>
        <v>0</v>
      </c>
      <c r="R16" s="155">
        <v>27.574</v>
      </c>
      <c r="S16" s="156"/>
      <c r="T16" s="157"/>
      <c r="U16" s="157"/>
      <c r="V16" s="157"/>
      <c r="W16" s="157"/>
      <c r="X16" s="157"/>
      <c r="Y16" s="157"/>
      <c r="Z16" s="163">
        <f t="shared" si="8"/>
        <v>0</v>
      </c>
      <c r="AA16" s="159">
        <f t="shared" si="5"/>
        <v>0</v>
      </c>
      <c r="AB16" s="160">
        <f t="shared" si="6"/>
        <v>0</v>
      </c>
      <c r="AC16" s="160">
        <f t="shared" si="6"/>
        <v>0</v>
      </c>
      <c r="AD16" s="160">
        <f t="shared" si="6"/>
        <v>0</v>
      </c>
      <c r="AE16" s="160">
        <f t="shared" si="6"/>
        <v>0</v>
      </c>
      <c r="AF16" s="160">
        <f t="shared" si="6"/>
        <v>0</v>
      </c>
      <c r="AG16" s="160">
        <f t="shared" si="6"/>
        <v>0</v>
      </c>
      <c r="AH16" s="160">
        <f t="shared" si="6"/>
        <v>0</v>
      </c>
      <c r="AI16" s="160">
        <f t="shared" si="7"/>
        <v>0</v>
      </c>
      <c r="AL16" s="162">
        <v>40878</v>
      </c>
    </row>
    <row r="17" spans="1:38" s="161" customFormat="1" ht="14.25">
      <c r="A17" s="164"/>
      <c r="B17" s="143"/>
      <c r="C17" s="144"/>
      <c r="D17" s="145"/>
      <c r="E17" s="145"/>
      <c r="F17" s="145"/>
      <c r="G17" s="145"/>
      <c r="H17" s="146"/>
      <c r="I17" s="147"/>
      <c r="J17" s="148">
        <f t="shared" si="0"/>
        <v>0</v>
      </c>
      <c r="K17" s="149">
        <f t="shared" si="1"/>
        <v>0</v>
      </c>
      <c r="L17" s="150">
        <f t="shared" si="2"/>
        <v>0</v>
      </c>
      <c r="M17" s="151"/>
      <c r="N17" s="152">
        <f t="shared" si="3"/>
        <v>0</v>
      </c>
      <c r="O17" s="152"/>
      <c r="P17" s="153">
        <f>IF(O6=0,K17,(K17-N17))</f>
        <v>0</v>
      </c>
      <c r="Q17" s="154">
        <f t="shared" si="4"/>
        <v>0</v>
      </c>
      <c r="R17" s="155">
        <v>27.574</v>
      </c>
      <c r="S17" s="156"/>
      <c r="T17" s="157"/>
      <c r="U17" s="157"/>
      <c r="V17" s="157"/>
      <c r="W17" s="157"/>
      <c r="X17" s="157"/>
      <c r="Y17" s="157"/>
      <c r="Z17" s="163">
        <f t="shared" si="8"/>
        <v>0</v>
      </c>
      <c r="AA17" s="159">
        <f t="shared" si="5"/>
        <v>0</v>
      </c>
      <c r="AB17" s="160">
        <f t="shared" si="6"/>
        <v>0</v>
      </c>
      <c r="AC17" s="160">
        <f t="shared" si="6"/>
        <v>0</v>
      </c>
      <c r="AD17" s="160">
        <f t="shared" si="6"/>
        <v>0</v>
      </c>
      <c r="AE17" s="160">
        <f t="shared" si="6"/>
        <v>0</v>
      </c>
      <c r="AF17" s="160">
        <f t="shared" si="6"/>
        <v>0</v>
      </c>
      <c r="AG17" s="160">
        <f t="shared" si="6"/>
        <v>0</v>
      </c>
      <c r="AH17" s="160">
        <f t="shared" si="6"/>
        <v>0</v>
      </c>
      <c r="AI17" s="160">
        <f t="shared" si="7"/>
        <v>0</v>
      </c>
      <c r="AL17" s="162">
        <v>40909</v>
      </c>
    </row>
    <row r="18" spans="1:38" s="161" customFormat="1" ht="15" thickBot="1">
      <c r="A18" s="165"/>
      <c r="B18" s="143"/>
      <c r="C18" s="144"/>
      <c r="D18" s="145"/>
      <c r="E18" s="145"/>
      <c r="F18" s="145"/>
      <c r="G18" s="145"/>
      <c r="H18" s="146"/>
      <c r="I18" s="147"/>
      <c r="J18" s="148">
        <f t="shared" si="0"/>
        <v>0</v>
      </c>
      <c r="K18" s="149">
        <f t="shared" si="1"/>
        <v>0</v>
      </c>
      <c r="L18" s="150">
        <f t="shared" si="2"/>
        <v>0</v>
      </c>
      <c r="M18" s="151"/>
      <c r="N18" s="152">
        <f t="shared" si="3"/>
        <v>0</v>
      </c>
      <c r="O18" s="152"/>
      <c r="P18" s="153">
        <f>IF(O7=0,K18,(K18-N18))</f>
        <v>0</v>
      </c>
      <c r="Q18" s="154">
        <f t="shared" si="4"/>
        <v>0</v>
      </c>
      <c r="R18" s="155">
        <v>27.574</v>
      </c>
      <c r="S18" s="156"/>
      <c r="T18" s="157"/>
      <c r="U18" s="157"/>
      <c r="V18" s="157"/>
      <c r="W18" s="157"/>
      <c r="X18" s="157"/>
      <c r="Y18" s="157"/>
      <c r="Z18" s="163">
        <f t="shared" si="8"/>
        <v>0</v>
      </c>
      <c r="AA18" s="159">
        <f t="shared" si="5"/>
        <v>0</v>
      </c>
      <c r="AB18" s="160">
        <f t="shared" si="6"/>
        <v>0</v>
      </c>
      <c r="AC18" s="160">
        <f t="shared" si="6"/>
        <v>0</v>
      </c>
      <c r="AD18" s="160">
        <f t="shared" si="6"/>
        <v>0</v>
      </c>
      <c r="AE18" s="160">
        <f t="shared" si="6"/>
        <v>0</v>
      </c>
      <c r="AF18" s="160">
        <f t="shared" si="6"/>
        <v>0</v>
      </c>
      <c r="AG18" s="160">
        <f t="shared" si="6"/>
        <v>0</v>
      </c>
      <c r="AH18" s="160">
        <f t="shared" si="6"/>
        <v>0</v>
      </c>
      <c r="AI18" s="160">
        <f t="shared" si="7"/>
        <v>0</v>
      </c>
      <c r="AL18" s="162">
        <v>40940</v>
      </c>
    </row>
    <row r="19" spans="1:38" s="161" customFormat="1" ht="15.75" thickBot="1">
      <c r="A19" s="166" t="s">
        <v>68</v>
      </c>
      <c r="B19" s="167" t="s">
        <v>59</v>
      </c>
      <c r="C19" s="167" t="s">
        <v>4</v>
      </c>
      <c r="D19" s="168">
        <f aca="true" t="shared" si="10" ref="D19:I19">SUM(D13:D18)</f>
        <v>0</v>
      </c>
      <c r="E19" s="168">
        <f t="shared" si="10"/>
        <v>0</v>
      </c>
      <c r="F19" s="168">
        <f t="shared" si="10"/>
        <v>0</v>
      </c>
      <c r="G19" s="168">
        <f t="shared" si="10"/>
        <v>0</v>
      </c>
      <c r="H19" s="168">
        <f t="shared" si="10"/>
        <v>0</v>
      </c>
      <c r="I19" s="168">
        <f t="shared" si="10"/>
        <v>0</v>
      </c>
      <c r="J19" s="169">
        <f t="shared" si="0"/>
        <v>0</v>
      </c>
      <c r="K19" s="170">
        <f>SUM(K13:K18)</f>
        <v>0</v>
      </c>
      <c r="L19" s="171">
        <f>SUM(L13:L18)</f>
        <v>0</v>
      </c>
      <c r="M19" s="172" t="s">
        <v>8</v>
      </c>
      <c r="N19" s="173">
        <f>SUM(N13:N18)</f>
        <v>0</v>
      </c>
      <c r="O19" s="173">
        <f>SUM(O13:O18)</f>
        <v>0</v>
      </c>
      <c r="P19" s="173">
        <f>SUM(P13:P18)</f>
        <v>0</v>
      </c>
      <c r="Q19" s="174">
        <f>SUM(Q13:Q18)</f>
        <v>0</v>
      </c>
      <c r="R19" s="175" t="s">
        <v>8</v>
      </c>
      <c r="S19" s="176">
        <f aca="true" t="shared" si="11" ref="S19:Y19">SUM(S13:S18)</f>
        <v>0</v>
      </c>
      <c r="T19" s="177">
        <f t="shared" si="11"/>
        <v>0</v>
      </c>
      <c r="U19" s="177">
        <f t="shared" si="11"/>
        <v>0</v>
      </c>
      <c r="V19" s="177">
        <f t="shared" si="11"/>
        <v>0</v>
      </c>
      <c r="W19" s="177">
        <f t="shared" si="11"/>
        <v>0</v>
      </c>
      <c r="X19" s="177">
        <f t="shared" si="11"/>
        <v>0</v>
      </c>
      <c r="Y19" s="177">
        <f t="shared" si="11"/>
        <v>0</v>
      </c>
      <c r="Z19" s="178">
        <f t="shared" si="8"/>
        <v>0</v>
      </c>
      <c r="AA19" s="159"/>
      <c r="AB19" s="179">
        <f aca="true" t="shared" si="12" ref="AB19:AI19">SUM(AB13:AB18)</f>
        <v>0</v>
      </c>
      <c r="AC19" s="179">
        <f t="shared" si="12"/>
        <v>0</v>
      </c>
      <c r="AD19" s="179">
        <f t="shared" si="12"/>
        <v>0</v>
      </c>
      <c r="AE19" s="179">
        <f t="shared" si="12"/>
        <v>0</v>
      </c>
      <c r="AF19" s="179">
        <f t="shared" si="12"/>
        <v>0</v>
      </c>
      <c r="AG19" s="179">
        <f t="shared" si="12"/>
        <v>0</v>
      </c>
      <c r="AH19" s="179">
        <f t="shared" si="12"/>
        <v>0</v>
      </c>
      <c r="AI19" s="179">
        <f t="shared" si="12"/>
        <v>0</v>
      </c>
      <c r="AL19" s="162">
        <v>41030</v>
      </c>
    </row>
    <row r="20" spans="1:38" s="161" customFormat="1" ht="14.25">
      <c r="A20" s="164"/>
      <c r="B20" s="143"/>
      <c r="C20" s="144"/>
      <c r="D20" s="145"/>
      <c r="E20" s="145"/>
      <c r="F20" s="145"/>
      <c r="G20" s="145"/>
      <c r="H20" s="146"/>
      <c r="I20" s="147"/>
      <c r="J20" s="148">
        <f t="shared" si="0"/>
        <v>0</v>
      </c>
      <c r="K20" s="149">
        <f aca="true" t="shared" si="13" ref="K20:K25">IF(ISBLANK(D20)=TRUE,0,IF(C20="DPP nebo DPČ do 2500Kč",0,IF(C20="100% úvazek pro projekt",(0.34*($D20+F20+G20)),(0.34*((D20+F20+G20)/H20*I20)))))</f>
        <v>0</v>
      </c>
      <c r="L20" s="150">
        <f aca="true" t="shared" si="14" ref="L20:L25">IF(ISBLANK(D20)=TRUE,0,IF(C20="DPP nebo DPČ do 2500Kč",ROUND(((D20+G20)/(H20))*I20,6),(IF(C20="100% úvazek pro projekt",($D20+$E20+F20+G20),ROUND(((F20+D20+E20+G20)*I20/H20),6)))))</f>
        <v>0</v>
      </c>
      <c r="M20" s="151"/>
      <c r="N20" s="152">
        <f aca="true" t="shared" si="15" ref="N20:N25">IF(C20="DPP nebo DPČ do 2500Kč",0,IF(ISBLANK(M20)=TRUE,0,ROUND((0.34*O20),6)))</f>
        <v>0</v>
      </c>
      <c r="O20" s="152"/>
      <c r="P20" s="153">
        <f>IF(O11=0,K20,(K20-N20))</f>
        <v>0</v>
      </c>
      <c r="Q20" s="154">
        <f aca="true" t="shared" si="16" ref="Q20:Q25">IF(O20=0,L20,L20+O20)</f>
        <v>0</v>
      </c>
      <c r="R20" s="155">
        <v>27.574</v>
      </c>
      <c r="S20" s="180"/>
      <c r="T20" s="181"/>
      <c r="U20" s="181"/>
      <c r="V20" s="181"/>
      <c r="W20" s="181"/>
      <c r="X20" s="181"/>
      <c r="Y20" s="181"/>
      <c r="Z20" s="163">
        <f t="shared" si="8"/>
        <v>0</v>
      </c>
      <c r="AA20" s="159">
        <f aca="true" t="shared" si="17" ref="AA20:AA32">I20</f>
        <v>0</v>
      </c>
      <c r="AB20" s="160">
        <f aca="true" t="shared" si="18" ref="AB20:AH25">IF(ISERR(($P20+$Q20)*S20/$Z20/$R20)=TRUE,0,(ROUND(($P20+$Q20)*S20/$Z20/$R20,6)))</f>
        <v>0</v>
      </c>
      <c r="AC20" s="160">
        <f t="shared" si="18"/>
        <v>0</v>
      </c>
      <c r="AD20" s="160">
        <f t="shared" si="18"/>
        <v>0</v>
      </c>
      <c r="AE20" s="160">
        <f t="shared" si="18"/>
        <v>0</v>
      </c>
      <c r="AF20" s="160">
        <f t="shared" si="18"/>
        <v>0</v>
      </c>
      <c r="AG20" s="160">
        <f t="shared" si="18"/>
        <v>0</v>
      </c>
      <c r="AH20" s="160">
        <f t="shared" si="18"/>
        <v>0</v>
      </c>
      <c r="AI20" s="160">
        <f aca="true" t="shared" si="19" ref="AI20:AI25">SUM(AB20:AH20)</f>
        <v>0</v>
      </c>
      <c r="AL20" s="162">
        <v>41061</v>
      </c>
    </row>
    <row r="21" spans="1:38" s="161" customFormat="1" ht="14.25">
      <c r="A21" s="164"/>
      <c r="B21" s="143"/>
      <c r="C21" s="144"/>
      <c r="D21" s="145"/>
      <c r="E21" s="145"/>
      <c r="F21" s="145"/>
      <c r="G21" s="145"/>
      <c r="H21" s="146"/>
      <c r="I21" s="147"/>
      <c r="J21" s="148">
        <f>IF(ISERR((D21+G21)/H21)=TRUE,0,ROUND((D21+G21)/H21,6))</f>
        <v>0</v>
      </c>
      <c r="K21" s="149">
        <f t="shared" si="13"/>
        <v>0</v>
      </c>
      <c r="L21" s="150">
        <f t="shared" si="14"/>
        <v>0</v>
      </c>
      <c r="M21" s="151"/>
      <c r="N21" s="152">
        <f t="shared" si="15"/>
        <v>0</v>
      </c>
      <c r="O21" s="152"/>
      <c r="P21" s="153">
        <f>IF(O12=0,K21,(K21-N21))</f>
        <v>0</v>
      </c>
      <c r="Q21" s="154">
        <f t="shared" si="16"/>
        <v>0</v>
      </c>
      <c r="R21" s="155">
        <v>27.574</v>
      </c>
      <c r="S21" s="180"/>
      <c r="T21" s="181"/>
      <c r="U21" s="181"/>
      <c r="V21" s="181"/>
      <c r="W21" s="181"/>
      <c r="X21" s="181"/>
      <c r="Y21" s="181"/>
      <c r="Z21" s="163">
        <f t="shared" si="8"/>
        <v>0</v>
      </c>
      <c r="AA21" s="159">
        <f t="shared" si="17"/>
        <v>0</v>
      </c>
      <c r="AB21" s="160">
        <f aca="true" t="shared" si="20" ref="AB21:AH21">IF(ISERR(($P21+$Q21)*S21/$Z21/$R21)=TRUE,0,(ROUND(($P21+$Q21)*S21/$Z21/$R21,6)))</f>
        <v>0</v>
      </c>
      <c r="AC21" s="160">
        <f t="shared" si="20"/>
        <v>0</v>
      </c>
      <c r="AD21" s="160">
        <f t="shared" si="20"/>
        <v>0</v>
      </c>
      <c r="AE21" s="160">
        <f t="shared" si="20"/>
        <v>0</v>
      </c>
      <c r="AF21" s="160">
        <f t="shared" si="20"/>
        <v>0</v>
      </c>
      <c r="AG21" s="160">
        <f t="shared" si="20"/>
        <v>0</v>
      </c>
      <c r="AH21" s="160">
        <f t="shared" si="20"/>
        <v>0</v>
      </c>
      <c r="AI21" s="160">
        <f t="shared" si="19"/>
        <v>0</v>
      </c>
      <c r="AL21" s="162"/>
    </row>
    <row r="22" spans="1:38" s="161" customFormat="1" ht="14.25">
      <c r="A22" s="164"/>
      <c r="B22" s="143"/>
      <c r="C22" s="144"/>
      <c r="D22" s="145"/>
      <c r="E22" s="145"/>
      <c r="F22" s="145"/>
      <c r="G22" s="145"/>
      <c r="H22" s="146"/>
      <c r="I22" s="147"/>
      <c r="J22" s="148">
        <f t="shared" si="0"/>
        <v>0</v>
      </c>
      <c r="K22" s="149">
        <f t="shared" si="13"/>
        <v>0</v>
      </c>
      <c r="L22" s="150">
        <f t="shared" si="14"/>
        <v>0</v>
      </c>
      <c r="M22" s="151"/>
      <c r="N22" s="152">
        <f t="shared" si="15"/>
        <v>0</v>
      </c>
      <c r="O22" s="152"/>
      <c r="P22" s="153">
        <f>IF(O12=0,K22,(K22-N22))</f>
        <v>0</v>
      </c>
      <c r="Q22" s="154">
        <f t="shared" si="16"/>
        <v>0</v>
      </c>
      <c r="R22" s="155">
        <v>27.574</v>
      </c>
      <c r="S22" s="156"/>
      <c r="T22" s="157"/>
      <c r="U22" s="182"/>
      <c r="V22" s="157"/>
      <c r="W22" s="157"/>
      <c r="X22" s="157"/>
      <c r="Y22" s="157"/>
      <c r="Z22" s="163">
        <f t="shared" si="8"/>
        <v>0</v>
      </c>
      <c r="AA22" s="159">
        <f t="shared" si="17"/>
        <v>0</v>
      </c>
      <c r="AB22" s="160">
        <f t="shared" si="18"/>
        <v>0</v>
      </c>
      <c r="AC22" s="160">
        <f t="shared" si="18"/>
        <v>0</v>
      </c>
      <c r="AD22" s="160">
        <f t="shared" si="18"/>
        <v>0</v>
      </c>
      <c r="AE22" s="160">
        <f t="shared" si="18"/>
        <v>0</v>
      </c>
      <c r="AF22" s="160">
        <f t="shared" si="18"/>
        <v>0</v>
      </c>
      <c r="AG22" s="160">
        <f t="shared" si="18"/>
        <v>0</v>
      </c>
      <c r="AH22" s="160">
        <f t="shared" si="18"/>
        <v>0</v>
      </c>
      <c r="AI22" s="160">
        <f t="shared" si="19"/>
        <v>0</v>
      </c>
      <c r="AL22" s="162">
        <v>41091</v>
      </c>
    </row>
    <row r="23" spans="1:38" s="161" customFormat="1" ht="14.25">
      <c r="A23" s="164"/>
      <c r="B23" s="143"/>
      <c r="C23" s="144"/>
      <c r="D23" s="145"/>
      <c r="E23" s="145"/>
      <c r="F23" s="145"/>
      <c r="G23" s="145"/>
      <c r="H23" s="146"/>
      <c r="I23" s="147"/>
      <c r="J23" s="148">
        <f t="shared" si="0"/>
        <v>0</v>
      </c>
      <c r="K23" s="149">
        <f t="shared" si="13"/>
        <v>0</v>
      </c>
      <c r="L23" s="150">
        <f t="shared" si="14"/>
        <v>0</v>
      </c>
      <c r="M23" s="151"/>
      <c r="N23" s="152">
        <f t="shared" si="15"/>
        <v>0</v>
      </c>
      <c r="O23" s="152"/>
      <c r="P23" s="153">
        <f>IF(O13=0,K23,(K23-N23))</f>
        <v>0</v>
      </c>
      <c r="Q23" s="154">
        <f t="shared" si="16"/>
        <v>0</v>
      </c>
      <c r="R23" s="155">
        <v>27.574</v>
      </c>
      <c r="S23" s="156"/>
      <c r="T23" s="157"/>
      <c r="U23" s="157"/>
      <c r="V23" s="157"/>
      <c r="W23" s="157"/>
      <c r="X23" s="157"/>
      <c r="Y23" s="157"/>
      <c r="Z23" s="163">
        <f t="shared" si="8"/>
        <v>0</v>
      </c>
      <c r="AA23" s="159">
        <f t="shared" si="17"/>
        <v>0</v>
      </c>
      <c r="AB23" s="160">
        <f t="shared" si="18"/>
        <v>0</v>
      </c>
      <c r="AC23" s="160">
        <f t="shared" si="18"/>
        <v>0</v>
      </c>
      <c r="AD23" s="160">
        <f t="shared" si="18"/>
        <v>0</v>
      </c>
      <c r="AE23" s="160">
        <f t="shared" si="18"/>
        <v>0</v>
      </c>
      <c r="AF23" s="160">
        <f t="shared" si="18"/>
        <v>0</v>
      </c>
      <c r="AG23" s="160">
        <f t="shared" si="18"/>
        <v>0</v>
      </c>
      <c r="AH23" s="160">
        <f t="shared" si="18"/>
        <v>0</v>
      </c>
      <c r="AI23" s="160">
        <f t="shared" si="19"/>
        <v>0</v>
      </c>
      <c r="AL23" s="162">
        <v>41122</v>
      </c>
    </row>
    <row r="24" spans="1:38" s="161" customFormat="1" ht="14.25">
      <c r="A24" s="164"/>
      <c r="B24" s="143"/>
      <c r="C24" s="144"/>
      <c r="D24" s="145"/>
      <c r="E24" s="145"/>
      <c r="F24" s="145"/>
      <c r="G24" s="145"/>
      <c r="H24" s="146"/>
      <c r="I24" s="147"/>
      <c r="J24" s="148">
        <f t="shared" si="0"/>
        <v>0</v>
      </c>
      <c r="K24" s="149">
        <f t="shared" si="13"/>
        <v>0</v>
      </c>
      <c r="L24" s="150">
        <f t="shared" si="14"/>
        <v>0</v>
      </c>
      <c r="M24" s="151"/>
      <c r="N24" s="152">
        <f t="shared" si="15"/>
        <v>0</v>
      </c>
      <c r="O24" s="152"/>
      <c r="P24" s="153">
        <f>IF(O14=0,K24,(K24-N24))</f>
        <v>0</v>
      </c>
      <c r="Q24" s="154">
        <f t="shared" si="16"/>
        <v>0</v>
      </c>
      <c r="R24" s="155">
        <v>27.574</v>
      </c>
      <c r="S24" s="156"/>
      <c r="T24" s="157"/>
      <c r="U24" s="157"/>
      <c r="V24" s="157"/>
      <c r="W24" s="157"/>
      <c r="X24" s="157"/>
      <c r="Y24" s="157"/>
      <c r="Z24" s="163">
        <f t="shared" si="8"/>
        <v>0</v>
      </c>
      <c r="AA24" s="159">
        <f t="shared" si="17"/>
        <v>0</v>
      </c>
      <c r="AB24" s="160">
        <f t="shared" si="18"/>
        <v>0</v>
      </c>
      <c r="AC24" s="160">
        <f t="shared" si="18"/>
        <v>0</v>
      </c>
      <c r="AD24" s="160">
        <f t="shared" si="18"/>
        <v>0</v>
      </c>
      <c r="AE24" s="160">
        <f t="shared" si="18"/>
        <v>0</v>
      </c>
      <c r="AF24" s="160">
        <f t="shared" si="18"/>
        <v>0</v>
      </c>
      <c r="AG24" s="160">
        <f t="shared" si="18"/>
        <v>0</v>
      </c>
      <c r="AH24" s="160">
        <f t="shared" si="18"/>
        <v>0</v>
      </c>
      <c r="AI24" s="160">
        <f t="shared" si="19"/>
        <v>0</v>
      </c>
      <c r="AL24" s="162">
        <v>41153</v>
      </c>
    </row>
    <row r="25" spans="1:38" s="161" customFormat="1" ht="15" thickBot="1">
      <c r="A25" s="165"/>
      <c r="B25" s="143"/>
      <c r="C25" s="144"/>
      <c r="D25" s="145"/>
      <c r="E25" s="145"/>
      <c r="F25" s="145"/>
      <c r="G25" s="145"/>
      <c r="H25" s="146"/>
      <c r="I25" s="147"/>
      <c r="J25" s="148">
        <f t="shared" si="0"/>
        <v>0</v>
      </c>
      <c r="K25" s="149">
        <f t="shared" si="13"/>
        <v>0</v>
      </c>
      <c r="L25" s="150">
        <f t="shared" si="14"/>
        <v>0</v>
      </c>
      <c r="M25" s="151"/>
      <c r="N25" s="152">
        <f t="shared" si="15"/>
        <v>0</v>
      </c>
      <c r="O25" s="152"/>
      <c r="P25" s="153">
        <f>IF(O16=0,K25,(K25-N25))</f>
        <v>0</v>
      </c>
      <c r="Q25" s="154">
        <f t="shared" si="16"/>
        <v>0</v>
      </c>
      <c r="R25" s="155">
        <v>27.574</v>
      </c>
      <c r="S25" s="156"/>
      <c r="T25" s="157"/>
      <c r="U25" s="157"/>
      <c r="V25" s="157"/>
      <c r="W25" s="157"/>
      <c r="X25" s="157"/>
      <c r="Y25" s="157"/>
      <c r="Z25" s="163">
        <f t="shared" si="8"/>
        <v>0</v>
      </c>
      <c r="AA25" s="159">
        <f t="shared" si="17"/>
        <v>0</v>
      </c>
      <c r="AB25" s="160">
        <f t="shared" si="18"/>
        <v>0</v>
      </c>
      <c r="AC25" s="160">
        <f t="shared" si="18"/>
        <v>0</v>
      </c>
      <c r="AD25" s="160">
        <f t="shared" si="18"/>
        <v>0</v>
      </c>
      <c r="AE25" s="160">
        <f t="shared" si="18"/>
        <v>0</v>
      </c>
      <c r="AF25" s="160">
        <f t="shared" si="18"/>
        <v>0</v>
      </c>
      <c r="AG25" s="160">
        <f t="shared" si="18"/>
        <v>0</v>
      </c>
      <c r="AH25" s="160">
        <f t="shared" si="18"/>
        <v>0</v>
      </c>
      <c r="AI25" s="160">
        <f t="shared" si="19"/>
        <v>0</v>
      </c>
      <c r="AL25" s="162">
        <v>41183</v>
      </c>
    </row>
    <row r="26" spans="1:38" s="161" customFormat="1" ht="15.75" thickBot="1">
      <c r="A26" s="166" t="s">
        <v>68</v>
      </c>
      <c r="B26" s="167" t="s">
        <v>60</v>
      </c>
      <c r="C26" s="167" t="s">
        <v>4</v>
      </c>
      <c r="D26" s="168">
        <f aca="true" t="shared" si="21" ref="D26:I26">SUM(D20:D25)</f>
        <v>0</v>
      </c>
      <c r="E26" s="168">
        <f t="shared" si="21"/>
        <v>0</v>
      </c>
      <c r="F26" s="168">
        <f t="shared" si="21"/>
        <v>0</v>
      </c>
      <c r="G26" s="168">
        <f t="shared" si="21"/>
        <v>0</v>
      </c>
      <c r="H26" s="168">
        <f t="shared" si="21"/>
        <v>0</v>
      </c>
      <c r="I26" s="168">
        <f t="shared" si="21"/>
        <v>0</v>
      </c>
      <c r="J26" s="169">
        <f t="shared" si="0"/>
        <v>0</v>
      </c>
      <c r="K26" s="170">
        <f>SUM(K20:K25)</f>
        <v>0</v>
      </c>
      <c r="L26" s="171">
        <f>SUM(L20:L25)</f>
        <v>0</v>
      </c>
      <c r="M26" s="183" t="s">
        <v>8</v>
      </c>
      <c r="N26" s="173">
        <f>SUM(N20:N25)</f>
        <v>0</v>
      </c>
      <c r="O26" s="173">
        <f>SUM(O20:O25)</f>
        <v>0</v>
      </c>
      <c r="P26" s="173">
        <f>SUM(P20:P25)</f>
        <v>0</v>
      </c>
      <c r="Q26" s="174">
        <f>SUM(Q20:Q25)</f>
        <v>0</v>
      </c>
      <c r="R26" s="184" t="s">
        <v>8</v>
      </c>
      <c r="S26" s="176">
        <f aca="true" t="shared" si="22" ref="S26:Y26">SUM(S20:S25)</f>
        <v>0</v>
      </c>
      <c r="T26" s="177">
        <f t="shared" si="22"/>
        <v>0</v>
      </c>
      <c r="U26" s="177">
        <f t="shared" si="22"/>
        <v>0</v>
      </c>
      <c r="V26" s="177">
        <f t="shared" si="22"/>
        <v>0</v>
      </c>
      <c r="W26" s="177">
        <f t="shared" si="22"/>
        <v>0</v>
      </c>
      <c r="X26" s="177">
        <f t="shared" si="22"/>
        <v>0</v>
      </c>
      <c r="Y26" s="177">
        <f t="shared" si="22"/>
        <v>0</v>
      </c>
      <c r="Z26" s="178">
        <f t="shared" si="8"/>
        <v>0</v>
      </c>
      <c r="AA26" s="159">
        <f t="shared" si="17"/>
        <v>0</v>
      </c>
      <c r="AB26" s="179">
        <f aca="true" t="shared" si="23" ref="AB26:AI26">SUM(AB20:AB25)</f>
        <v>0</v>
      </c>
      <c r="AC26" s="179">
        <f t="shared" si="23"/>
        <v>0</v>
      </c>
      <c r="AD26" s="179">
        <f t="shared" si="23"/>
        <v>0</v>
      </c>
      <c r="AE26" s="179">
        <f t="shared" si="23"/>
        <v>0</v>
      </c>
      <c r="AF26" s="179">
        <f t="shared" si="23"/>
        <v>0</v>
      </c>
      <c r="AG26" s="179">
        <f t="shared" si="23"/>
        <v>0</v>
      </c>
      <c r="AH26" s="179">
        <f t="shared" si="23"/>
        <v>0</v>
      </c>
      <c r="AI26" s="179">
        <f t="shared" si="23"/>
        <v>0</v>
      </c>
      <c r="AL26" s="162"/>
    </row>
    <row r="27" spans="1:38" s="161" customFormat="1" ht="14.25">
      <c r="A27" s="164"/>
      <c r="B27" s="143"/>
      <c r="C27" s="144"/>
      <c r="D27" s="145"/>
      <c r="E27" s="145"/>
      <c r="F27" s="145"/>
      <c r="G27" s="145"/>
      <c r="H27" s="146"/>
      <c r="I27" s="147"/>
      <c r="J27" s="148">
        <f>IF(ISERR((D27+G27)/H27)=TRUE,0,ROUND((D27+G27)/H27,6))</f>
        <v>0</v>
      </c>
      <c r="K27" s="149">
        <f aca="true" t="shared" si="24" ref="K27:K32">IF(ISBLANK(D27)=TRUE,0,IF(C27="DPP nebo DPČ do 2500Kč",0,IF(C27="100% úvazek pro projekt",(0.34*($D27+F27+G27)),(0.34*((D27+F27+G27)/H27*I27)))))</f>
        <v>0</v>
      </c>
      <c r="L27" s="150">
        <f aca="true" t="shared" si="25" ref="L27:L32">IF(ISBLANK(D27)=TRUE,0,IF(C27="DPP nebo DPČ do 2500Kč",ROUND(((D27+G27)/(H27))*I27,6),(IF(C27="100% úvazek pro projekt",($D27+$E27+F27+G27),ROUND(((F27+D27+E27+G27)*I27/H27),6)))))</f>
        <v>0</v>
      </c>
      <c r="M27" s="151"/>
      <c r="N27" s="152">
        <f aca="true" t="shared" si="26" ref="N27:N32">IF(C27="DPP nebo DPČ do 2500Kč",0,IF(ISBLANK(M27)=TRUE,0,ROUND((0.34*O27),6)))</f>
        <v>0</v>
      </c>
      <c r="O27" s="152"/>
      <c r="P27" s="153">
        <f>IF(O11=0,K27,(K27-N27))</f>
        <v>0</v>
      </c>
      <c r="Q27" s="154">
        <f aca="true" t="shared" si="27" ref="Q27:Q32">IF(O27=0,L27,L27+O27)</f>
        <v>0</v>
      </c>
      <c r="R27" s="155">
        <v>27.574</v>
      </c>
      <c r="S27" s="156"/>
      <c r="T27" s="157"/>
      <c r="U27" s="157"/>
      <c r="V27" s="157"/>
      <c r="W27" s="157"/>
      <c r="X27" s="157"/>
      <c r="Y27" s="157"/>
      <c r="Z27" s="163">
        <f t="shared" si="8"/>
        <v>0</v>
      </c>
      <c r="AA27" s="159">
        <f t="shared" si="17"/>
        <v>0</v>
      </c>
      <c r="AB27" s="160">
        <f aca="true" t="shared" si="28" ref="AB27:AH32">IF(ISERR(($P27+$Q27)*S27/$Z27/$R27)=TRUE,0,(ROUND(($P27+$Q27)*S27/$Z27/$R27,6)))</f>
        <v>0</v>
      </c>
      <c r="AC27" s="160">
        <f t="shared" si="28"/>
        <v>0</v>
      </c>
      <c r="AD27" s="160">
        <f t="shared" si="28"/>
        <v>0</v>
      </c>
      <c r="AE27" s="160">
        <f t="shared" si="28"/>
        <v>0</v>
      </c>
      <c r="AF27" s="160">
        <f t="shared" si="28"/>
        <v>0</v>
      </c>
      <c r="AG27" s="160">
        <f t="shared" si="28"/>
        <v>0</v>
      </c>
      <c r="AH27" s="160">
        <f t="shared" si="28"/>
        <v>0</v>
      </c>
      <c r="AI27" s="160">
        <f aca="true" t="shared" si="29" ref="AI27:AI32">SUM(AB27:AH27)</f>
        <v>0</v>
      </c>
      <c r="AL27" s="162"/>
    </row>
    <row r="28" spans="1:38" s="161" customFormat="1" ht="14.25">
      <c r="A28" s="164"/>
      <c r="B28" s="143"/>
      <c r="C28" s="144"/>
      <c r="D28" s="145"/>
      <c r="E28" s="145"/>
      <c r="F28" s="145"/>
      <c r="G28" s="145"/>
      <c r="H28" s="146"/>
      <c r="I28" s="147"/>
      <c r="J28" s="148">
        <f>IF(ISERR((D28+G28)/H28)=TRUE,0,ROUND((D28+G28)/H28,6))</f>
        <v>0</v>
      </c>
      <c r="K28" s="149">
        <f t="shared" si="24"/>
        <v>0</v>
      </c>
      <c r="L28" s="150">
        <f t="shared" si="25"/>
        <v>0</v>
      </c>
      <c r="M28" s="151"/>
      <c r="N28" s="152">
        <f t="shared" si="26"/>
        <v>0</v>
      </c>
      <c r="O28" s="152"/>
      <c r="P28" s="153">
        <f>IF(O12=0,K28,(K28-N28))</f>
        <v>0</v>
      </c>
      <c r="Q28" s="154">
        <f t="shared" si="27"/>
        <v>0</v>
      </c>
      <c r="R28" s="155">
        <v>27.574</v>
      </c>
      <c r="S28" s="156"/>
      <c r="T28" s="157"/>
      <c r="U28" s="157"/>
      <c r="V28" s="157"/>
      <c r="W28" s="157"/>
      <c r="X28" s="157"/>
      <c r="Y28" s="157"/>
      <c r="Z28" s="163">
        <f t="shared" si="8"/>
        <v>0</v>
      </c>
      <c r="AA28" s="159">
        <f t="shared" si="17"/>
        <v>0</v>
      </c>
      <c r="AB28" s="160">
        <f t="shared" si="28"/>
        <v>0</v>
      </c>
      <c r="AC28" s="160">
        <f t="shared" si="28"/>
        <v>0</v>
      </c>
      <c r="AD28" s="160">
        <f t="shared" si="28"/>
        <v>0</v>
      </c>
      <c r="AE28" s="160">
        <f t="shared" si="28"/>
        <v>0</v>
      </c>
      <c r="AF28" s="160">
        <f t="shared" si="28"/>
        <v>0</v>
      </c>
      <c r="AG28" s="160">
        <f t="shared" si="28"/>
        <v>0</v>
      </c>
      <c r="AH28" s="160">
        <f t="shared" si="28"/>
        <v>0</v>
      </c>
      <c r="AI28" s="160">
        <f t="shared" si="29"/>
        <v>0</v>
      </c>
      <c r="AL28" s="162"/>
    </row>
    <row r="29" spans="1:38" s="161" customFormat="1" ht="14.25">
      <c r="A29" s="164"/>
      <c r="B29" s="143"/>
      <c r="C29" s="144"/>
      <c r="D29" s="145"/>
      <c r="E29" s="145"/>
      <c r="F29" s="145"/>
      <c r="G29" s="145"/>
      <c r="H29" s="146"/>
      <c r="I29" s="147"/>
      <c r="J29" s="148">
        <f>IF(ISERR((D29+G29)/H29)=TRUE,0,ROUND((D29+G29)/H29,6))</f>
        <v>0</v>
      </c>
      <c r="K29" s="149">
        <f t="shared" si="24"/>
        <v>0</v>
      </c>
      <c r="L29" s="150">
        <f t="shared" si="25"/>
        <v>0</v>
      </c>
      <c r="M29" s="151"/>
      <c r="N29" s="152">
        <f t="shared" si="26"/>
        <v>0</v>
      </c>
      <c r="O29" s="152"/>
      <c r="P29" s="153">
        <f>IF(O13=0,K29,(K29-N29))</f>
        <v>0</v>
      </c>
      <c r="Q29" s="154">
        <f t="shared" si="27"/>
        <v>0</v>
      </c>
      <c r="R29" s="155">
        <v>27.574</v>
      </c>
      <c r="S29" s="156"/>
      <c r="T29" s="157"/>
      <c r="U29" s="157"/>
      <c r="V29" s="157"/>
      <c r="W29" s="182"/>
      <c r="X29" s="182"/>
      <c r="Y29" s="157"/>
      <c r="Z29" s="163">
        <f t="shared" si="8"/>
        <v>0</v>
      </c>
      <c r="AA29" s="159">
        <f t="shared" si="17"/>
        <v>0</v>
      </c>
      <c r="AB29" s="160">
        <f t="shared" si="28"/>
        <v>0</v>
      </c>
      <c r="AC29" s="160">
        <f t="shared" si="28"/>
        <v>0</v>
      </c>
      <c r="AD29" s="160">
        <f t="shared" si="28"/>
        <v>0</v>
      </c>
      <c r="AE29" s="160">
        <f t="shared" si="28"/>
        <v>0</v>
      </c>
      <c r="AF29" s="160">
        <f t="shared" si="28"/>
        <v>0</v>
      </c>
      <c r="AG29" s="160">
        <f t="shared" si="28"/>
        <v>0</v>
      </c>
      <c r="AH29" s="160">
        <f t="shared" si="28"/>
        <v>0</v>
      </c>
      <c r="AI29" s="160">
        <f t="shared" si="29"/>
        <v>0</v>
      </c>
      <c r="AL29" s="162"/>
    </row>
    <row r="30" spans="1:38" s="161" customFormat="1" ht="14.25">
      <c r="A30" s="164"/>
      <c r="B30" s="143"/>
      <c r="C30" s="144"/>
      <c r="D30" s="145"/>
      <c r="E30" s="145"/>
      <c r="F30" s="145"/>
      <c r="G30" s="145"/>
      <c r="H30" s="146"/>
      <c r="I30" s="147"/>
      <c r="J30" s="148">
        <f aca="true" t="shared" si="30" ref="J30:J35">IF(ISERR((D30+G30)/H30)=TRUE,0,ROUND((D30+G30)/H30,6))</f>
        <v>0</v>
      </c>
      <c r="K30" s="149">
        <f t="shared" si="24"/>
        <v>0</v>
      </c>
      <c r="L30" s="150">
        <f t="shared" si="25"/>
        <v>0</v>
      </c>
      <c r="M30" s="151"/>
      <c r="N30" s="152">
        <f t="shared" si="26"/>
        <v>0</v>
      </c>
      <c r="O30" s="152"/>
      <c r="P30" s="153">
        <f>IF(O13=0,K30,(K30-N30))</f>
        <v>0</v>
      </c>
      <c r="Q30" s="154">
        <f t="shared" si="27"/>
        <v>0</v>
      </c>
      <c r="R30" s="155">
        <v>27.574</v>
      </c>
      <c r="S30" s="156"/>
      <c r="T30" s="157"/>
      <c r="U30" s="157"/>
      <c r="V30" s="157"/>
      <c r="W30" s="182"/>
      <c r="X30" s="182"/>
      <c r="Y30" s="157"/>
      <c r="Z30" s="163">
        <f aca="true" t="shared" si="31" ref="Z30:Z35">SUM(S30:Y30)</f>
        <v>0</v>
      </c>
      <c r="AA30" s="159">
        <f t="shared" si="17"/>
        <v>0</v>
      </c>
      <c r="AB30" s="160">
        <f t="shared" si="28"/>
        <v>0</v>
      </c>
      <c r="AC30" s="160">
        <f t="shared" si="28"/>
        <v>0</v>
      </c>
      <c r="AD30" s="160">
        <f t="shared" si="28"/>
        <v>0</v>
      </c>
      <c r="AE30" s="160">
        <f t="shared" si="28"/>
        <v>0</v>
      </c>
      <c r="AF30" s="160">
        <f t="shared" si="28"/>
        <v>0</v>
      </c>
      <c r="AG30" s="160">
        <f t="shared" si="28"/>
        <v>0</v>
      </c>
      <c r="AH30" s="160">
        <f t="shared" si="28"/>
        <v>0</v>
      </c>
      <c r="AI30" s="160">
        <f t="shared" si="29"/>
        <v>0</v>
      </c>
      <c r="AL30" s="162"/>
    </row>
    <row r="31" spans="1:38" s="161" customFormat="1" ht="14.25">
      <c r="A31" s="164"/>
      <c r="B31" s="143"/>
      <c r="C31" s="144"/>
      <c r="D31" s="145"/>
      <c r="E31" s="145"/>
      <c r="F31" s="145"/>
      <c r="G31" s="145"/>
      <c r="H31" s="146"/>
      <c r="I31" s="147"/>
      <c r="J31" s="148">
        <f t="shared" si="30"/>
        <v>0</v>
      </c>
      <c r="K31" s="149">
        <f t="shared" si="24"/>
        <v>0</v>
      </c>
      <c r="L31" s="150">
        <f t="shared" si="25"/>
        <v>0</v>
      </c>
      <c r="M31" s="151"/>
      <c r="N31" s="152">
        <f t="shared" si="26"/>
        <v>0</v>
      </c>
      <c r="O31" s="152"/>
      <c r="P31" s="153">
        <f>IF(O15=0,K31,(K31-N31))</f>
        <v>0</v>
      </c>
      <c r="Q31" s="154">
        <f t="shared" si="27"/>
        <v>0</v>
      </c>
      <c r="R31" s="155">
        <v>27.574</v>
      </c>
      <c r="S31" s="156"/>
      <c r="T31" s="157"/>
      <c r="U31" s="157"/>
      <c r="V31" s="157"/>
      <c r="W31" s="157"/>
      <c r="X31" s="157"/>
      <c r="Y31" s="157"/>
      <c r="Z31" s="163">
        <f t="shared" si="31"/>
        <v>0</v>
      </c>
      <c r="AA31" s="159">
        <f t="shared" si="17"/>
        <v>0</v>
      </c>
      <c r="AB31" s="160">
        <f t="shared" si="28"/>
        <v>0</v>
      </c>
      <c r="AC31" s="160">
        <f t="shared" si="28"/>
        <v>0</v>
      </c>
      <c r="AD31" s="160">
        <f t="shared" si="28"/>
        <v>0</v>
      </c>
      <c r="AE31" s="160">
        <f t="shared" si="28"/>
        <v>0</v>
      </c>
      <c r="AF31" s="160">
        <f t="shared" si="28"/>
        <v>0</v>
      </c>
      <c r="AG31" s="160">
        <f t="shared" si="28"/>
        <v>0</v>
      </c>
      <c r="AH31" s="160">
        <f t="shared" si="28"/>
        <v>0</v>
      </c>
      <c r="AI31" s="160">
        <f t="shared" si="29"/>
        <v>0</v>
      </c>
      <c r="AL31" s="162"/>
    </row>
    <row r="32" spans="1:38" s="161" customFormat="1" ht="15" thickBot="1">
      <c r="A32" s="165"/>
      <c r="B32" s="143"/>
      <c r="C32" s="185"/>
      <c r="D32" s="145"/>
      <c r="E32" s="145"/>
      <c r="F32" s="145"/>
      <c r="G32" s="145"/>
      <c r="H32" s="146"/>
      <c r="I32" s="147"/>
      <c r="J32" s="148">
        <f t="shared" si="30"/>
        <v>0</v>
      </c>
      <c r="K32" s="149">
        <f t="shared" si="24"/>
        <v>0</v>
      </c>
      <c r="L32" s="150">
        <f t="shared" si="25"/>
        <v>0</v>
      </c>
      <c r="M32" s="151"/>
      <c r="N32" s="152">
        <f t="shared" si="26"/>
        <v>0</v>
      </c>
      <c r="O32" s="152"/>
      <c r="P32" s="153">
        <f>IF(O16=0,K32,(K32-N32))</f>
        <v>0</v>
      </c>
      <c r="Q32" s="154">
        <f t="shared" si="27"/>
        <v>0</v>
      </c>
      <c r="R32" s="155">
        <v>27.574</v>
      </c>
      <c r="S32" s="156"/>
      <c r="T32" s="157"/>
      <c r="U32" s="157"/>
      <c r="V32" s="157"/>
      <c r="W32" s="157"/>
      <c r="X32" s="157"/>
      <c r="Y32" s="157"/>
      <c r="Z32" s="163">
        <f t="shared" si="31"/>
        <v>0</v>
      </c>
      <c r="AA32" s="159">
        <f t="shared" si="17"/>
        <v>0</v>
      </c>
      <c r="AB32" s="160">
        <f t="shared" si="28"/>
        <v>0</v>
      </c>
      <c r="AC32" s="160">
        <f t="shared" si="28"/>
        <v>0</v>
      </c>
      <c r="AD32" s="160">
        <f t="shared" si="28"/>
        <v>0</v>
      </c>
      <c r="AE32" s="160">
        <f t="shared" si="28"/>
        <v>0</v>
      </c>
      <c r="AF32" s="160">
        <f t="shared" si="28"/>
        <v>0</v>
      </c>
      <c r="AG32" s="160">
        <f t="shared" si="28"/>
        <v>0</v>
      </c>
      <c r="AH32" s="160">
        <f t="shared" si="28"/>
        <v>0</v>
      </c>
      <c r="AI32" s="160">
        <f t="shared" si="29"/>
        <v>0</v>
      </c>
      <c r="AL32" s="162"/>
    </row>
    <row r="33" spans="1:38" s="161" customFormat="1" ht="15.75" thickBot="1">
      <c r="A33" s="166" t="s">
        <v>68</v>
      </c>
      <c r="B33" s="167" t="s">
        <v>61</v>
      </c>
      <c r="C33" s="167" t="s">
        <v>4</v>
      </c>
      <c r="D33" s="186">
        <f aca="true" t="shared" si="32" ref="D33:I33">SUM(D27:D32)</f>
        <v>0</v>
      </c>
      <c r="E33" s="186">
        <f t="shared" si="32"/>
        <v>0</v>
      </c>
      <c r="F33" s="186">
        <f t="shared" si="32"/>
        <v>0</v>
      </c>
      <c r="G33" s="186">
        <f t="shared" si="32"/>
        <v>0</v>
      </c>
      <c r="H33" s="186">
        <f t="shared" si="32"/>
        <v>0</v>
      </c>
      <c r="I33" s="186">
        <f t="shared" si="32"/>
        <v>0</v>
      </c>
      <c r="J33" s="169">
        <f t="shared" si="30"/>
        <v>0</v>
      </c>
      <c r="K33" s="170">
        <f>SUM(K27:K32)</f>
        <v>0</v>
      </c>
      <c r="L33" s="171">
        <f>SUM(L27:L32)</f>
        <v>0</v>
      </c>
      <c r="M33" s="187" t="s">
        <v>8</v>
      </c>
      <c r="N33" s="188">
        <f>SUM(N27:N32)</f>
        <v>0</v>
      </c>
      <c r="O33" s="188">
        <f>SUM(O27:O32)</f>
        <v>0</v>
      </c>
      <c r="P33" s="188">
        <f>SUM(P27:P32)</f>
        <v>0</v>
      </c>
      <c r="Q33" s="189">
        <f>SUM(Q27:Q32)</f>
        <v>0</v>
      </c>
      <c r="R33" s="190" t="s">
        <v>8</v>
      </c>
      <c r="S33" s="176">
        <f aca="true" t="shared" si="33" ref="S33:Y33">SUM(S27:S32)</f>
        <v>0</v>
      </c>
      <c r="T33" s="177">
        <f t="shared" si="33"/>
        <v>0</v>
      </c>
      <c r="U33" s="177">
        <f t="shared" si="33"/>
        <v>0</v>
      </c>
      <c r="V33" s="177">
        <f t="shared" si="33"/>
        <v>0</v>
      </c>
      <c r="W33" s="177">
        <f t="shared" si="33"/>
        <v>0</v>
      </c>
      <c r="X33" s="177">
        <f t="shared" si="33"/>
        <v>0</v>
      </c>
      <c r="Y33" s="177">
        <f t="shared" si="33"/>
        <v>0</v>
      </c>
      <c r="Z33" s="178">
        <f t="shared" si="31"/>
        <v>0</v>
      </c>
      <c r="AA33" s="159"/>
      <c r="AB33" s="179">
        <f aca="true" t="shared" si="34" ref="AB33:AI33">SUM(AB27:AB32)</f>
        <v>0</v>
      </c>
      <c r="AC33" s="179">
        <f t="shared" si="34"/>
        <v>0</v>
      </c>
      <c r="AD33" s="179">
        <f t="shared" si="34"/>
        <v>0</v>
      </c>
      <c r="AE33" s="179">
        <f t="shared" si="34"/>
        <v>0</v>
      </c>
      <c r="AF33" s="179">
        <f t="shared" si="34"/>
        <v>0</v>
      </c>
      <c r="AG33" s="179">
        <f t="shared" si="34"/>
        <v>0</v>
      </c>
      <c r="AH33" s="179">
        <f t="shared" si="34"/>
        <v>0</v>
      </c>
      <c r="AI33" s="191">
        <f t="shared" si="34"/>
        <v>0</v>
      </c>
      <c r="AJ33" s="141"/>
      <c r="AK33" s="192"/>
      <c r="AL33" s="162"/>
    </row>
    <row r="34" spans="1:38" s="161" customFormat="1" ht="15">
      <c r="A34" s="164"/>
      <c r="B34" s="143"/>
      <c r="C34" s="144"/>
      <c r="D34" s="145"/>
      <c r="E34" s="145"/>
      <c r="F34" s="145"/>
      <c r="G34" s="145"/>
      <c r="H34" s="146"/>
      <c r="I34" s="147"/>
      <c r="J34" s="148">
        <f t="shared" si="30"/>
        <v>0</v>
      </c>
      <c r="K34" s="149">
        <f aca="true" t="shared" si="35" ref="K34:K39">IF(ISBLANK(D34)=TRUE,0,IF(C34="DPP nebo DPČ do 2500Kč",0,IF(C34="100% úvazek pro projekt",(0.34*($D34+F34+G34)),(0.34*((D34+F34+G34)/H34*I34)))))</f>
        <v>0</v>
      </c>
      <c r="L34" s="150">
        <f aca="true" t="shared" si="36" ref="L34:L39">IF(ISBLANK(D34)=TRUE,0,IF(C34="DPP nebo DPČ do 2500Kč",ROUND(((D34+G34)/(H34))*I34,6),(IF(C34="100% úvazek pro projekt",($D34+$E34+F34+G34),ROUND(((F34+D34+E34+G34)*I34/H34),6)))))</f>
        <v>0</v>
      </c>
      <c r="M34" s="151"/>
      <c r="N34" s="152">
        <f aca="true" t="shared" si="37" ref="N34:N39">IF(C34="DPP nebo DPČ do 2500Kč",0,IF(ISBLANK(M34)=TRUE,0,ROUND((0.34*O34),6)))</f>
        <v>0</v>
      </c>
      <c r="O34" s="152"/>
      <c r="P34" s="153">
        <f>IF(O11=0,K34,(K34-N34))</f>
        <v>0</v>
      </c>
      <c r="Q34" s="154">
        <f aca="true" t="shared" si="38" ref="Q34:Q39">IF(O34=0,L34,L34+O34)</f>
        <v>0</v>
      </c>
      <c r="R34" s="155">
        <v>27.574</v>
      </c>
      <c r="S34" s="156"/>
      <c r="T34" s="157"/>
      <c r="U34" s="157"/>
      <c r="V34" s="157"/>
      <c r="W34" s="157"/>
      <c r="X34" s="157"/>
      <c r="Y34" s="157"/>
      <c r="Z34" s="163">
        <f t="shared" si="31"/>
        <v>0</v>
      </c>
      <c r="AA34" s="159">
        <f aca="true" t="shared" si="39" ref="AA34:AA39">I34</f>
        <v>0</v>
      </c>
      <c r="AB34" s="160">
        <f aca="true" t="shared" si="40" ref="AB34:AH39">IF(ISERR(($P34+$Q34)*S34/$Z34/$R34)=TRUE,0,(ROUND(($P34+$Q34)*S34/$Z34/$R34,6)))</f>
        <v>0</v>
      </c>
      <c r="AC34" s="160">
        <f t="shared" si="40"/>
        <v>0</v>
      </c>
      <c r="AD34" s="160">
        <f t="shared" si="40"/>
        <v>0</v>
      </c>
      <c r="AE34" s="160">
        <f t="shared" si="40"/>
        <v>0</v>
      </c>
      <c r="AF34" s="160">
        <f t="shared" si="40"/>
        <v>0</v>
      </c>
      <c r="AG34" s="160">
        <f t="shared" si="40"/>
        <v>0</v>
      </c>
      <c r="AH34" s="160">
        <f t="shared" si="40"/>
        <v>0</v>
      </c>
      <c r="AI34" s="193">
        <f aca="true" t="shared" si="41" ref="AI34:AI39">SUM(AB34:AH34)</f>
        <v>0</v>
      </c>
      <c r="AJ34" s="141"/>
      <c r="AK34" s="192"/>
      <c r="AL34" s="162"/>
    </row>
    <row r="35" spans="1:38" s="161" customFormat="1" ht="15">
      <c r="A35" s="164"/>
      <c r="B35" s="143"/>
      <c r="C35" s="144"/>
      <c r="D35" s="145"/>
      <c r="E35" s="145"/>
      <c r="F35" s="145"/>
      <c r="G35" s="145"/>
      <c r="H35" s="146"/>
      <c r="I35" s="147"/>
      <c r="J35" s="148">
        <f t="shared" si="30"/>
        <v>0</v>
      </c>
      <c r="K35" s="149">
        <f t="shared" si="35"/>
        <v>0</v>
      </c>
      <c r="L35" s="150">
        <f t="shared" si="36"/>
        <v>0</v>
      </c>
      <c r="M35" s="151"/>
      <c r="N35" s="152">
        <f t="shared" si="37"/>
        <v>0</v>
      </c>
      <c r="O35" s="152"/>
      <c r="P35" s="153">
        <f>IF(O12=0,K35,(K35-N35))</f>
        <v>0</v>
      </c>
      <c r="Q35" s="154">
        <f t="shared" si="38"/>
        <v>0</v>
      </c>
      <c r="R35" s="155">
        <v>27.574</v>
      </c>
      <c r="S35" s="156"/>
      <c r="T35" s="157"/>
      <c r="U35" s="157"/>
      <c r="V35" s="157"/>
      <c r="W35" s="157"/>
      <c r="X35" s="157"/>
      <c r="Y35" s="157"/>
      <c r="Z35" s="163">
        <f t="shared" si="31"/>
        <v>0</v>
      </c>
      <c r="AA35" s="159">
        <f t="shared" si="39"/>
        <v>0</v>
      </c>
      <c r="AB35" s="160">
        <f t="shared" si="40"/>
        <v>0</v>
      </c>
      <c r="AC35" s="160">
        <f t="shared" si="40"/>
        <v>0</v>
      </c>
      <c r="AD35" s="160">
        <f t="shared" si="40"/>
        <v>0</v>
      </c>
      <c r="AE35" s="160">
        <f t="shared" si="40"/>
        <v>0</v>
      </c>
      <c r="AF35" s="160">
        <f t="shared" si="40"/>
        <v>0</v>
      </c>
      <c r="AG35" s="160">
        <f t="shared" si="40"/>
        <v>0</v>
      </c>
      <c r="AH35" s="160">
        <f t="shared" si="40"/>
        <v>0</v>
      </c>
      <c r="AI35" s="193">
        <f t="shared" si="41"/>
        <v>0</v>
      </c>
      <c r="AJ35" s="141"/>
      <c r="AK35" s="192"/>
      <c r="AL35" s="162"/>
    </row>
    <row r="36" spans="1:38" s="161" customFormat="1" ht="15">
      <c r="A36" s="164"/>
      <c r="B36" s="143"/>
      <c r="C36" s="144"/>
      <c r="D36" s="145"/>
      <c r="E36" s="145"/>
      <c r="F36" s="145"/>
      <c r="G36" s="145"/>
      <c r="H36" s="146"/>
      <c r="I36" s="147"/>
      <c r="J36" s="148">
        <f>IF(ISERR((D36+G36)/H36)=TRUE,0,ROUND((D36+G36)/H36,6))</f>
        <v>0</v>
      </c>
      <c r="K36" s="149">
        <f t="shared" si="35"/>
        <v>0</v>
      </c>
      <c r="L36" s="150">
        <f t="shared" si="36"/>
        <v>0</v>
      </c>
      <c r="M36" s="151"/>
      <c r="N36" s="152">
        <f t="shared" si="37"/>
        <v>0</v>
      </c>
      <c r="O36" s="152"/>
      <c r="P36" s="153">
        <f>IF(O13=0,K36,(K36-N36))</f>
        <v>0</v>
      </c>
      <c r="Q36" s="154">
        <f t="shared" si="38"/>
        <v>0</v>
      </c>
      <c r="R36" s="155">
        <v>27.574</v>
      </c>
      <c r="S36" s="156"/>
      <c r="T36" s="157"/>
      <c r="U36" s="157"/>
      <c r="V36" s="182"/>
      <c r="W36" s="182"/>
      <c r="X36" s="182"/>
      <c r="Y36" s="157"/>
      <c r="Z36" s="163">
        <f>SUM(S36:Y36)</f>
        <v>0</v>
      </c>
      <c r="AA36" s="159">
        <f t="shared" si="39"/>
        <v>0</v>
      </c>
      <c r="AB36" s="160">
        <f t="shared" si="40"/>
        <v>0</v>
      </c>
      <c r="AC36" s="160">
        <f t="shared" si="40"/>
        <v>0</v>
      </c>
      <c r="AD36" s="160">
        <f t="shared" si="40"/>
        <v>0</v>
      </c>
      <c r="AE36" s="160">
        <f t="shared" si="40"/>
        <v>0</v>
      </c>
      <c r="AF36" s="160">
        <f t="shared" si="40"/>
        <v>0</v>
      </c>
      <c r="AG36" s="160">
        <f t="shared" si="40"/>
        <v>0</v>
      </c>
      <c r="AH36" s="160">
        <f t="shared" si="40"/>
        <v>0</v>
      </c>
      <c r="AI36" s="193">
        <f t="shared" si="41"/>
        <v>0</v>
      </c>
      <c r="AJ36" s="141"/>
      <c r="AK36" s="192"/>
      <c r="AL36" s="162"/>
    </row>
    <row r="37" spans="1:38" s="161" customFormat="1" ht="15">
      <c r="A37" s="164"/>
      <c r="B37" s="143"/>
      <c r="C37" s="144"/>
      <c r="D37" s="145"/>
      <c r="E37" s="145"/>
      <c r="F37" s="145"/>
      <c r="G37" s="145"/>
      <c r="H37" s="146"/>
      <c r="I37" s="147"/>
      <c r="J37" s="148">
        <f aca="true" t="shared" si="42" ref="J37:J42">IF(ISERR((D37+G37)/H37)=TRUE,0,ROUND((D37+G37)/H37,6))</f>
        <v>0</v>
      </c>
      <c r="K37" s="149">
        <f t="shared" si="35"/>
        <v>0</v>
      </c>
      <c r="L37" s="150">
        <f t="shared" si="36"/>
        <v>0</v>
      </c>
      <c r="M37" s="151"/>
      <c r="N37" s="152">
        <f t="shared" si="37"/>
        <v>0</v>
      </c>
      <c r="O37" s="152"/>
      <c r="P37" s="153">
        <f>IF(O13=0,K37,(K37-N37))</f>
        <v>0</v>
      </c>
      <c r="Q37" s="154">
        <f t="shared" si="38"/>
        <v>0</v>
      </c>
      <c r="R37" s="155">
        <v>27.574</v>
      </c>
      <c r="S37" s="156"/>
      <c r="T37" s="157"/>
      <c r="U37" s="157"/>
      <c r="V37" s="182"/>
      <c r="W37" s="182"/>
      <c r="X37" s="182"/>
      <c r="Y37" s="157"/>
      <c r="Z37" s="163">
        <f aca="true" t="shared" si="43" ref="Z37:Z42">SUM(S37:Y37)</f>
        <v>0</v>
      </c>
      <c r="AA37" s="159">
        <f t="shared" si="39"/>
        <v>0</v>
      </c>
      <c r="AB37" s="160">
        <f t="shared" si="40"/>
        <v>0</v>
      </c>
      <c r="AC37" s="160">
        <f t="shared" si="40"/>
        <v>0</v>
      </c>
      <c r="AD37" s="160">
        <f t="shared" si="40"/>
        <v>0</v>
      </c>
      <c r="AE37" s="160">
        <f t="shared" si="40"/>
        <v>0</v>
      </c>
      <c r="AF37" s="160">
        <f t="shared" si="40"/>
        <v>0</v>
      </c>
      <c r="AG37" s="160">
        <f t="shared" si="40"/>
        <v>0</v>
      </c>
      <c r="AH37" s="160">
        <f t="shared" si="40"/>
        <v>0</v>
      </c>
      <c r="AI37" s="193">
        <f t="shared" si="41"/>
        <v>0</v>
      </c>
      <c r="AJ37" s="141"/>
      <c r="AK37" s="192"/>
      <c r="AL37" s="162"/>
    </row>
    <row r="38" spans="1:38" s="161" customFormat="1" ht="14.25">
      <c r="A38" s="164"/>
      <c r="B38" s="143"/>
      <c r="C38" s="144"/>
      <c r="D38" s="145"/>
      <c r="E38" s="145"/>
      <c r="F38" s="145"/>
      <c r="G38" s="145"/>
      <c r="H38" s="146"/>
      <c r="I38" s="147"/>
      <c r="J38" s="148">
        <f t="shared" si="42"/>
        <v>0</v>
      </c>
      <c r="K38" s="149">
        <f t="shared" si="35"/>
        <v>0</v>
      </c>
      <c r="L38" s="150">
        <f t="shared" si="36"/>
        <v>0</v>
      </c>
      <c r="M38" s="151"/>
      <c r="N38" s="152">
        <f t="shared" si="37"/>
        <v>0</v>
      </c>
      <c r="O38" s="152"/>
      <c r="P38" s="153">
        <f>IF(O15=0,K38,(K38-N38))</f>
        <v>0</v>
      </c>
      <c r="Q38" s="154">
        <f t="shared" si="38"/>
        <v>0</v>
      </c>
      <c r="R38" s="155">
        <v>27.574</v>
      </c>
      <c r="S38" s="156"/>
      <c r="T38" s="157"/>
      <c r="U38" s="157"/>
      <c r="V38" s="157"/>
      <c r="W38" s="157"/>
      <c r="X38" s="157"/>
      <c r="Y38" s="157"/>
      <c r="Z38" s="163">
        <f t="shared" si="43"/>
        <v>0</v>
      </c>
      <c r="AA38" s="159">
        <f t="shared" si="39"/>
        <v>0</v>
      </c>
      <c r="AB38" s="160">
        <f t="shared" si="40"/>
        <v>0</v>
      </c>
      <c r="AC38" s="160">
        <f t="shared" si="40"/>
        <v>0</v>
      </c>
      <c r="AD38" s="160">
        <f t="shared" si="40"/>
        <v>0</v>
      </c>
      <c r="AE38" s="160">
        <f t="shared" si="40"/>
        <v>0</v>
      </c>
      <c r="AF38" s="160">
        <f t="shared" si="40"/>
        <v>0</v>
      </c>
      <c r="AG38" s="160">
        <f t="shared" si="40"/>
        <v>0</v>
      </c>
      <c r="AH38" s="160">
        <f t="shared" si="40"/>
        <v>0</v>
      </c>
      <c r="AI38" s="193">
        <f t="shared" si="41"/>
        <v>0</v>
      </c>
      <c r="AJ38" s="194"/>
      <c r="AK38" s="192"/>
      <c r="AL38" s="162"/>
    </row>
    <row r="39" spans="1:38" s="161" customFormat="1" ht="15" thickBot="1">
      <c r="A39" s="165"/>
      <c r="B39" s="195"/>
      <c r="C39" s="185"/>
      <c r="D39" s="145"/>
      <c r="E39" s="145"/>
      <c r="F39" s="145"/>
      <c r="G39" s="196"/>
      <c r="H39" s="146"/>
      <c r="I39" s="147"/>
      <c r="J39" s="148">
        <f t="shared" si="42"/>
        <v>0</v>
      </c>
      <c r="K39" s="149">
        <f t="shared" si="35"/>
        <v>0</v>
      </c>
      <c r="L39" s="150">
        <f t="shared" si="36"/>
        <v>0</v>
      </c>
      <c r="M39" s="151"/>
      <c r="N39" s="152">
        <f t="shared" si="37"/>
        <v>0</v>
      </c>
      <c r="O39" s="152"/>
      <c r="P39" s="153">
        <f>IF(O16=0,K39,(K39-N39))</f>
        <v>0</v>
      </c>
      <c r="Q39" s="154">
        <f t="shared" si="38"/>
        <v>0</v>
      </c>
      <c r="R39" s="155">
        <v>27.574</v>
      </c>
      <c r="S39" s="156"/>
      <c r="T39" s="157"/>
      <c r="U39" s="157"/>
      <c r="V39" s="157"/>
      <c r="W39" s="157"/>
      <c r="X39" s="157"/>
      <c r="Y39" s="157"/>
      <c r="Z39" s="163">
        <f t="shared" si="43"/>
        <v>0</v>
      </c>
      <c r="AA39" s="159">
        <f t="shared" si="39"/>
        <v>0</v>
      </c>
      <c r="AB39" s="160">
        <f t="shared" si="40"/>
        <v>0</v>
      </c>
      <c r="AC39" s="160">
        <f t="shared" si="40"/>
        <v>0</v>
      </c>
      <c r="AD39" s="160">
        <f t="shared" si="40"/>
        <v>0</v>
      </c>
      <c r="AE39" s="160">
        <f t="shared" si="40"/>
        <v>0</v>
      </c>
      <c r="AF39" s="160">
        <f t="shared" si="40"/>
        <v>0</v>
      </c>
      <c r="AG39" s="160">
        <f t="shared" si="40"/>
        <v>0</v>
      </c>
      <c r="AH39" s="160">
        <f t="shared" si="40"/>
        <v>0</v>
      </c>
      <c r="AI39" s="193">
        <f t="shared" si="41"/>
        <v>0</v>
      </c>
      <c r="AJ39" s="194"/>
      <c r="AL39" s="162"/>
    </row>
    <row r="40" spans="1:38" s="161" customFormat="1" ht="15.75" thickBot="1">
      <c r="A40" s="166" t="s">
        <v>57</v>
      </c>
      <c r="B40" s="167" t="s">
        <v>62</v>
      </c>
      <c r="C40" s="167" t="s">
        <v>4</v>
      </c>
      <c r="D40" s="186">
        <f aca="true" t="shared" si="44" ref="D40:I40">SUM(D34:D39)</f>
        <v>0</v>
      </c>
      <c r="E40" s="186">
        <f t="shared" si="44"/>
        <v>0</v>
      </c>
      <c r="F40" s="186">
        <f t="shared" si="44"/>
        <v>0</v>
      </c>
      <c r="G40" s="186">
        <f t="shared" si="44"/>
        <v>0</v>
      </c>
      <c r="H40" s="186">
        <f t="shared" si="44"/>
        <v>0</v>
      </c>
      <c r="I40" s="186">
        <f t="shared" si="44"/>
        <v>0</v>
      </c>
      <c r="J40" s="169">
        <f t="shared" si="42"/>
        <v>0</v>
      </c>
      <c r="K40" s="170">
        <f>SUM(K34:K39)</f>
        <v>0</v>
      </c>
      <c r="L40" s="171">
        <f>SUM(L34:L39)</f>
        <v>0</v>
      </c>
      <c r="M40" s="187" t="s">
        <v>8</v>
      </c>
      <c r="N40" s="188">
        <f>SUM(N34:N39)</f>
        <v>0</v>
      </c>
      <c r="O40" s="188">
        <f>SUM(O34:O39)</f>
        <v>0</v>
      </c>
      <c r="P40" s="188">
        <f>SUM(P34:P39)</f>
        <v>0</v>
      </c>
      <c r="Q40" s="189">
        <f>SUM(Q34:Q39)</f>
        <v>0</v>
      </c>
      <c r="R40" s="190" t="s">
        <v>8</v>
      </c>
      <c r="S40" s="176">
        <f aca="true" t="shared" si="45" ref="S40:Y40">SUM(S34:S39)</f>
        <v>0</v>
      </c>
      <c r="T40" s="177">
        <f t="shared" si="45"/>
        <v>0</v>
      </c>
      <c r="U40" s="177">
        <f t="shared" si="45"/>
        <v>0</v>
      </c>
      <c r="V40" s="177">
        <f t="shared" si="45"/>
        <v>0</v>
      </c>
      <c r="W40" s="177">
        <f t="shared" si="45"/>
        <v>0</v>
      </c>
      <c r="X40" s="177">
        <f t="shared" si="45"/>
        <v>0</v>
      </c>
      <c r="Y40" s="177">
        <f t="shared" si="45"/>
        <v>0</v>
      </c>
      <c r="Z40" s="178">
        <f t="shared" si="43"/>
        <v>0</v>
      </c>
      <c r="AA40" s="159"/>
      <c r="AB40" s="179">
        <f aca="true" t="shared" si="46" ref="AB40:AI40">SUM(AB34:AB39)</f>
        <v>0</v>
      </c>
      <c r="AC40" s="179">
        <f t="shared" si="46"/>
        <v>0</v>
      </c>
      <c r="AD40" s="179">
        <f t="shared" si="46"/>
        <v>0</v>
      </c>
      <c r="AE40" s="179">
        <f t="shared" si="46"/>
        <v>0</v>
      </c>
      <c r="AF40" s="179">
        <f t="shared" si="46"/>
        <v>0</v>
      </c>
      <c r="AG40" s="179">
        <f t="shared" si="46"/>
        <v>0</v>
      </c>
      <c r="AH40" s="179">
        <f t="shared" si="46"/>
        <v>0</v>
      </c>
      <c r="AI40" s="179">
        <f t="shared" si="46"/>
        <v>0</v>
      </c>
      <c r="AL40" s="162"/>
    </row>
    <row r="41" spans="1:38" s="161" customFormat="1" ht="14.25">
      <c r="A41" s="164"/>
      <c r="B41" s="143"/>
      <c r="C41" s="144"/>
      <c r="D41" s="145"/>
      <c r="E41" s="145"/>
      <c r="F41" s="145"/>
      <c r="G41" s="145"/>
      <c r="H41" s="146"/>
      <c r="I41" s="147"/>
      <c r="J41" s="148">
        <f t="shared" si="42"/>
        <v>0</v>
      </c>
      <c r="K41" s="149">
        <f aca="true" t="shared" si="47" ref="K41:K46">IF(ISBLANK(D41)=TRUE,0,IF(C41="DPP nebo DPČ do 2500Kč",0,IF(C41="100% úvazek pro projekt",(0.34*($D41+F41+G41)),(0.34*((D41+F41+G41)/H41*I41)))))</f>
        <v>0</v>
      </c>
      <c r="L41" s="150">
        <f aca="true" t="shared" si="48" ref="L41:L46">IF(ISBLANK(D41)=TRUE,0,IF(C41="DPP nebo DPČ do 2500Kč",ROUND(((D41+G41)/(H41))*I41,6),(IF(C41="100% úvazek pro projekt",($D41+$E41+F41+G41),ROUND(((F41+D41+E41+G41)*I41/H41),6)))))</f>
        <v>0</v>
      </c>
      <c r="M41" s="151"/>
      <c r="N41" s="152">
        <f aca="true" t="shared" si="49" ref="N41:N46">IF(C41="DPP nebo DPČ do 2500Kč",0,IF(ISBLANK(M41)=TRUE,0,ROUND((0.34*O41),6)))</f>
        <v>0</v>
      </c>
      <c r="O41" s="152"/>
      <c r="P41" s="153">
        <f>IF(O18=0,K41,(K41-N41))</f>
        <v>0</v>
      </c>
      <c r="Q41" s="154">
        <f aca="true" t="shared" si="50" ref="Q41:Q46">IF(O41=0,L41,L41+O41)</f>
        <v>0</v>
      </c>
      <c r="R41" s="155">
        <v>27.574</v>
      </c>
      <c r="S41" s="156"/>
      <c r="T41" s="157"/>
      <c r="U41" s="157"/>
      <c r="V41" s="157"/>
      <c r="W41" s="157"/>
      <c r="X41" s="157"/>
      <c r="Y41" s="157"/>
      <c r="Z41" s="163">
        <f t="shared" si="43"/>
        <v>0</v>
      </c>
      <c r="AA41" s="159">
        <f aca="true" t="shared" si="51" ref="AA41:AA46">I41</f>
        <v>0</v>
      </c>
      <c r="AB41" s="160">
        <f aca="true" t="shared" si="52" ref="AB41:AH46">IF(ISERR(($P41+$Q41)*S41/$Z41/$R41)=TRUE,0,(ROUND(($P41+$Q41)*S41/$Z41/$R41,6)))</f>
        <v>0</v>
      </c>
      <c r="AC41" s="160">
        <f t="shared" si="52"/>
        <v>0</v>
      </c>
      <c r="AD41" s="160">
        <f t="shared" si="52"/>
        <v>0</v>
      </c>
      <c r="AE41" s="160">
        <f t="shared" si="52"/>
        <v>0</v>
      </c>
      <c r="AF41" s="160">
        <f t="shared" si="52"/>
        <v>0</v>
      </c>
      <c r="AG41" s="160">
        <f t="shared" si="52"/>
        <v>0</v>
      </c>
      <c r="AH41" s="160">
        <f t="shared" si="52"/>
        <v>0</v>
      </c>
      <c r="AI41" s="160">
        <f aca="true" t="shared" si="53" ref="AI41:AI46">SUM(AB41:AH41)</f>
        <v>0</v>
      </c>
      <c r="AL41" s="162"/>
    </row>
    <row r="42" spans="1:38" s="161" customFormat="1" ht="14.25">
      <c r="A42" s="164"/>
      <c r="B42" s="143"/>
      <c r="C42" s="144"/>
      <c r="D42" s="145"/>
      <c r="E42" s="145"/>
      <c r="F42" s="145"/>
      <c r="G42" s="145"/>
      <c r="H42" s="146"/>
      <c r="I42" s="147"/>
      <c r="J42" s="148">
        <f t="shared" si="42"/>
        <v>0</v>
      </c>
      <c r="K42" s="149">
        <f t="shared" si="47"/>
        <v>0</v>
      </c>
      <c r="L42" s="150">
        <f t="shared" si="48"/>
        <v>0</v>
      </c>
      <c r="M42" s="151"/>
      <c r="N42" s="152">
        <f t="shared" si="49"/>
        <v>0</v>
      </c>
      <c r="O42" s="152"/>
      <c r="P42" s="153">
        <f>IF(O19=0,K42,(K42-N42))</f>
        <v>0</v>
      </c>
      <c r="Q42" s="154">
        <f t="shared" si="50"/>
        <v>0</v>
      </c>
      <c r="R42" s="155">
        <v>27.574</v>
      </c>
      <c r="S42" s="156"/>
      <c r="T42" s="157"/>
      <c r="U42" s="157"/>
      <c r="V42" s="157"/>
      <c r="W42" s="157"/>
      <c r="X42" s="157"/>
      <c r="Y42" s="157"/>
      <c r="Z42" s="163">
        <f t="shared" si="43"/>
        <v>0</v>
      </c>
      <c r="AA42" s="159">
        <f t="shared" si="51"/>
        <v>0</v>
      </c>
      <c r="AB42" s="160">
        <f t="shared" si="52"/>
        <v>0</v>
      </c>
      <c r="AC42" s="160">
        <f t="shared" si="52"/>
        <v>0</v>
      </c>
      <c r="AD42" s="160">
        <f t="shared" si="52"/>
        <v>0</v>
      </c>
      <c r="AE42" s="160">
        <f t="shared" si="52"/>
        <v>0</v>
      </c>
      <c r="AF42" s="160">
        <f t="shared" si="52"/>
        <v>0</v>
      </c>
      <c r="AG42" s="160">
        <f t="shared" si="52"/>
        <v>0</v>
      </c>
      <c r="AH42" s="160">
        <f t="shared" si="52"/>
        <v>0</v>
      </c>
      <c r="AI42" s="160">
        <f t="shared" si="53"/>
        <v>0</v>
      </c>
      <c r="AL42" s="162"/>
    </row>
    <row r="43" spans="1:38" s="161" customFormat="1" ht="14.25">
      <c r="A43" s="164"/>
      <c r="B43" s="143"/>
      <c r="C43" s="144"/>
      <c r="D43" s="145"/>
      <c r="E43" s="145"/>
      <c r="F43" s="145"/>
      <c r="G43" s="145"/>
      <c r="H43" s="146"/>
      <c r="I43" s="147"/>
      <c r="J43" s="148">
        <f>IF(ISERR((D43+G43)/H43)=TRUE,0,ROUND((D43+G43)/H43,6))</f>
        <v>0</v>
      </c>
      <c r="K43" s="149">
        <f t="shared" si="47"/>
        <v>0</v>
      </c>
      <c r="L43" s="150">
        <f t="shared" si="48"/>
        <v>0</v>
      </c>
      <c r="M43" s="151"/>
      <c r="N43" s="152">
        <f t="shared" si="49"/>
        <v>0</v>
      </c>
      <c r="O43" s="152"/>
      <c r="P43" s="153">
        <f>IF(O20=0,K43,(K43-N43))</f>
        <v>0</v>
      </c>
      <c r="Q43" s="154">
        <f t="shared" si="50"/>
        <v>0</v>
      </c>
      <c r="R43" s="155">
        <v>27.574</v>
      </c>
      <c r="S43" s="156"/>
      <c r="T43" s="157"/>
      <c r="U43" s="157"/>
      <c r="V43" s="157"/>
      <c r="W43" s="157"/>
      <c r="X43" s="157"/>
      <c r="Y43" s="157"/>
      <c r="Z43" s="163">
        <f aca="true" t="shared" si="54" ref="Z43:Z60">SUM(S43:Y43)</f>
        <v>0</v>
      </c>
      <c r="AA43" s="159">
        <f t="shared" si="51"/>
        <v>0</v>
      </c>
      <c r="AB43" s="160">
        <f t="shared" si="52"/>
        <v>0</v>
      </c>
      <c r="AC43" s="160">
        <f t="shared" si="52"/>
        <v>0</v>
      </c>
      <c r="AD43" s="160">
        <f t="shared" si="52"/>
        <v>0</v>
      </c>
      <c r="AE43" s="160">
        <f t="shared" si="52"/>
        <v>0</v>
      </c>
      <c r="AF43" s="160">
        <f t="shared" si="52"/>
        <v>0</v>
      </c>
      <c r="AG43" s="160">
        <f t="shared" si="52"/>
        <v>0</v>
      </c>
      <c r="AH43" s="160">
        <f t="shared" si="52"/>
        <v>0</v>
      </c>
      <c r="AI43" s="160">
        <f t="shared" si="53"/>
        <v>0</v>
      </c>
      <c r="AL43" s="162"/>
    </row>
    <row r="44" spans="1:38" s="161" customFormat="1" ht="14.25">
      <c r="A44" s="164"/>
      <c r="B44" s="143"/>
      <c r="C44" s="144"/>
      <c r="D44" s="145"/>
      <c r="E44" s="145"/>
      <c r="F44" s="145"/>
      <c r="G44" s="145"/>
      <c r="H44" s="146"/>
      <c r="I44" s="147"/>
      <c r="J44" s="148">
        <f>IF(ISERR((D44+G44)/H44)=TRUE,0,ROUND((D44+G44)/H44,6))</f>
        <v>0</v>
      </c>
      <c r="K44" s="149">
        <f t="shared" si="47"/>
        <v>0</v>
      </c>
      <c r="L44" s="150">
        <f t="shared" si="48"/>
        <v>0</v>
      </c>
      <c r="M44" s="151"/>
      <c r="N44" s="152">
        <f t="shared" si="49"/>
        <v>0</v>
      </c>
      <c r="O44" s="152"/>
      <c r="P44" s="153">
        <f>IF(O20=0,K44,(K44-N44))</f>
        <v>0</v>
      </c>
      <c r="Q44" s="154">
        <f t="shared" si="50"/>
        <v>0</v>
      </c>
      <c r="R44" s="155">
        <v>27.574</v>
      </c>
      <c r="S44" s="156"/>
      <c r="T44" s="157"/>
      <c r="U44" s="157"/>
      <c r="V44" s="157"/>
      <c r="W44" s="157"/>
      <c r="X44" s="157"/>
      <c r="Y44" s="157"/>
      <c r="Z44" s="163">
        <f t="shared" si="54"/>
        <v>0</v>
      </c>
      <c r="AA44" s="159">
        <f t="shared" si="51"/>
        <v>0</v>
      </c>
      <c r="AB44" s="160">
        <f t="shared" si="52"/>
        <v>0</v>
      </c>
      <c r="AC44" s="160">
        <f t="shared" si="52"/>
        <v>0</v>
      </c>
      <c r="AD44" s="160">
        <f t="shared" si="52"/>
        <v>0</v>
      </c>
      <c r="AE44" s="160">
        <f t="shared" si="52"/>
        <v>0</v>
      </c>
      <c r="AF44" s="160">
        <f t="shared" si="52"/>
        <v>0</v>
      </c>
      <c r="AG44" s="160">
        <f t="shared" si="52"/>
        <v>0</v>
      </c>
      <c r="AH44" s="160">
        <f t="shared" si="52"/>
        <v>0</v>
      </c>
      <c r="AI44" s="160">
        <f t="shared" si="53"/>
        <v>0</v>
      </c>
      <c r="AL44" s="162"/>
    </row>
    <row r="45" spans="1:38" s="161" customFormat="1" ht="14.25">
      <c r="A45" s="164"/>
      <c r="B45" s="143"/>
      <c r="C45" s="144"/>
      <c r="D45" s="145"/>
      <c r="E45" s="145"/>
      <c r="F45" s="145"/>
      <c r="G45" s="145"/>
      <c r="H45" s="146"/>
      <c r="I45" s="147"/>
      <c r="J45" s="148">
        <f>IF(ISERR((D45+G45)/H45)=TRUE,0,ROUND((D45+G45)/H45,6))</f>
        <v>0</v>
      </c>
      <c r="K45" s="149">
        <f t="shared" si="47"/>
        <v>0</v>
      </c>
      <c r="L45" s="150">
        <f t="shared" si="48"/>
        <v>0</v>
      </c>
      <c r="M45" s="151"/>
      <c r="N45" s="152">
        <f t="shared" si="49"/>
        <v>0</v>
      </c>
      <c r="O45" s="152"/>
      <c r="P45" s="153">
        <f>IF(O22=0,K45,(K45-N45))</f>
        <v>0</v>
      </c>
      <c r="Q45" s="154">
        <f t="shared" si="50"/>
        <v>0</v>
      </c>
      <c r="R45" s="155">
        <v>27.574</v>
      </c>
      <c r="S45" s="156"/>
      <c r="T45" s="157"/>
      <c r="U45" s="157"/>
      <c r="V45" s="157"/>
      <c r="W45" s="157"/>
      <c r="X45" s="157"/>
      <c r="Y45" s="157"/>
      <c r="Z45" s="163">
        <f t="shared" si="54"/>
        <v>0</v>
      </c>
      <c r="AA45" s="159">
        <f t="shared" si="51"/>
        <v>0</v>
      </c>
      <c r="AB45" s="160">
        <f t="shared" si="52"/>
        <v>0</v>
      </c>
      <c r="AC45" s="160">
        <f t="shared" si="52"/>
        <v>0</v>
      </c>
      <c r="AD45" s="160">
        <f t="shared" si="52"/>
        <v>0</v>
      </c>
      <c r="AE45" s="160">
        <f t="shared" si="52"/>
        <v>0</v>
      </c>
      <c r="AF45" s="160">
        <f t="shared" si="52"/>
        <v>0</v>
      </c>
      <c r="AG45" s="160">
        <f t="shared" si="52"/>
        <v>0</v>
      </c>
      <c r="AH45" s="160">
        <f t="shared" si="52"/>
        <v>0</v>
      </c>
      <c r="AI45" s="160">
        <f t="shared" si="53"/>
        <v>0</v>
      </c>
      <c r="AL45" s="162"/>
    </row>
    <row r="46" spans="1:38" s="161" customFormat="1" ht="15" thickBot="1">
      <c r="A46" s="165"/>
      <c r="B46" s="195"/>
      <c r="C46" s="185"/>
      <c r="D46" s="145"/>
      <c r="E46" s="145"/>
      <c r="F46" s="145"/>
      <c r="G46" s="145"/>
      <c r="H46" s="146"/>
      <c r="I46" s="147"/>
      <c r="J46" s="148">
        <f>IF(ISERR((D46+G46)/H46)=TRUE,0,ROUND((D46+G46)/H46,6))</f>
        <v>0</v>
      </c>
      <c r="K46" s="149">
        <f t="shared" si="47"/>
        <v>0</v>
      </c>
      <c r="L46" s="150">
        <f t="shared" si="48"/>
        <v>0</v>
      </c>
      <c r="M46" s="151"/>
      <c r="N46" s="152">
        <f t="shared" si="49"/>
        <v>0</v>
      </c>
      <c r="O46" s="152"/>
      <c r="P46" s="153">
        <f>IF(O23=0,K46,(K46-N46))</f>
        <v>0</v>
      </c>
      <c r="Q46" s="154">
        <f t="shared" si="50"/>
        <v>0</v>
      </c>
      <c r="R46" s="155">
        <v>27.574</v>
      </c>
      <c r="S46" s="156"/>
      <c r="T46" s="157"/>
      <c r="U46" s="157"/>
      <c r="V46" s="157"/>
      <c r="W46" s="157"/>
      <c r="X46" s="157"/>
      <c r="Y46" s="157"/>
      <c r="Z46" s="163">
        <f t="shared" si="54"/>
        <v>0</v>
      </c>
      <c r="AA46" s="159">
        <f t="shared" si="51"/>
        <v>0</v>
      </c>
      <c r="AB46" s="160">
        <f t="shared" si="52"/>
        <v>0</v>
      </c>
      <c r="AC46" s="160">
        <f t="shared" si="52"/>
        <v>0</v>
      </c>
      <c r="AD46" s="160">
        <f t="shared" si="52"/>
        <v>0</v>
      </c>
      <c r="AE46" s="160">
        <f t="shared" si="52"/>
        <v>0</v>
      </c>
      <c r="AF46" s="160">
        <f t="shared" si="52"/>
        <v>0</v>
      </c>
      <c r="AG46" s="160">
        <f t="shared" si="52"/>
        <v>0</v>
      </c>
      <c r="AH46" s="160">
        <f t="shared" si="52"/>
        <v>0</v>
      </c>
      <c r="AI46" s="160">
        <f t="shared" si="53"/>
        <v>0</v>
      </c>
      <c r="AL46" s="162"/>
    </row>
    <row r="47" spans="1:38" s="161" customFormat="1" ht="15.75" thickBot="1">
      <c r="A47" s="166" t="s">
        <v>68</v>
      </c>
      <c r="B47" s="167" t="s">
        <v>63</v>
      </c>
      <c r="C47" s="167" t="s">
        <v>4</v>
      </c>
      <c r="D47" s="186">
        <f aca="true" t="shared" si="55" ref="D47:I47">SUM(D41:D46)</f>
        <v>0</v>
      </c>
      <c r="E47" s="186">
        <f t="shared" si="55"/>
        <v>0</v>
      </c>
      <c r="F47" s="186">
        <f t="shared" si="55"/>
        <v>0</v>
      </c>
      <c r="G47" s="186">
        <f t="shared" si="55"/>
        <v>0</v>
      </c>
      <c r="H47" s="186">
        <f t="shared" si="55"/>
        <v>0</v>
      </c>
      <c r="I47" s="186">
        <f t="shared" si="55"/>
        <v>0</v>
      </c>
      <c r="J47" s="169">
        <f>IF(ISERR((D47+G47)/H47)=TRUE,0,ROUND((D47+G47)/H47,6))</f>
        <v>0</v>
      </c>
      <c r="K47" s="170">
        <f>SUM(K41:K46)</f>
        <v>0</v>
      </c>
      <c r="L47" s="171">
        <f>SUM(L41:L46)</f>
        <v>0</v>
      </c>
      <c r="M47" s="187" t="s">
        <v>8</v>
      </c>
      <c r="N47" s="188">
        <f>SUM(N41:N46)</f>
        <v>0</v>
      </c>
      <c r="O47" s="188">
        <f>SUM(O41:O46)</f>
        <v>0</v>
      </c>
      <c r="P47" s="188">
        <f>SUM(P41:P46)</f>
        <v>0</v>
      </c>
      <c r="Q47" s="189">
        <f>SUM(Q41:Q46)</f>
        <v>0</v>
      </c>
      <c r="R47" s="190" t="s">
        <v>8</v>
      </c>
      <c r="S47" s="176">
        <f aca="true" t="shared" si="56" ref="S47:Y47">SUM(S41:S46)</f>
        <v>0</v>
      </c>
      <c r="T47" s="177">
        <f t="shared" si="56"/>
        <v>0</v>
      </c>
      <c r="U47" s="177">
        <f t="shared" si="56"/>
        <v>0</v>
      </c>
      <c r="V47" s="177">
        <f t="shared" si="56"/>
        <v>0</v>
      </c>
      <c r="W47" s="177">
        <f t="shared" si="56"/>
        <v>0</v>
      </c>
      <c r="X47" s="177">
        <f t="shared" si="56"/>
        <v>0</v>
      </c>
      <c r="Y47" s="177">
        <f t="shared" si="56"/>
        <v>0</v>
      </c>
      <c r="Z47" s="178">
        <f t="shared" si="54"/>
        <v>0</v>
      </c>
      <c r="AA47" s="159"/>
      <c r="AB47" s="179">
        <f aca="true" t="shared" si="57" ref="AB47:AI47">SUM(AB41:AB46)</f>
        <v>0</v>
      </c>
      <c r="AC47" s="179">
        <f t="shared" si="57"/>
        <v>0</v>
      </c>
      <c r="AD47" s="179">
        <f t="shared" si="57"/>
        <v>0</v>
      </c>
      <c r="AE47" s="179">
        <f t="shared" si="57"/>
        <v>0</v>
      </c>
      <c r="AF47" s="179">
        <f t="shared" si="57"/>
        <v>0</v>
      </c>
      <c r="AG47" s="179">
        <f t="shared" si="57"/>
        <v>0</v>
      </c>
      <c r="AH47" s="179">
        <f t="shared" si="57"/>
        <v>0</v>
      </c>
      <c r="AI47" s="179">
        <f t="shared" si="57"/>
        <v>0</v>
      </c>
      <c r="AL47" s="162"/>
    </row>
    <row r="48" spans="1:38" s="161" customFormat="1" ht="14.25">
      <c r="A48" s="164"/>
      <c r="B48" s="143"/>
      <c r="C48" s="144"/>
      <c r="D48" s="145"/>
      <c r="E48" s="145"/>
      <c r="F48" s="145"/>
      <c r="G48" s="145"/>
      <c r="H48" s="146"/>
      <c r="I48" s="147"/>
      <c r="J48" s="148">
        <f t="shared" si="0"/>
        <v>0</v>
      </c>
      <c r="K48" s="149">
        <f aca="true" t="shared" si="58" ref="K48:K53">IF(ISBLANK(D48)=TRUE,0,IF(C48="DPP nebo DPČ do 2500Kč",0,IF(C48="100% úvazek pro projekt",(0.34*($D48+F48+G48)),(0.34*((D48+F48+G48)/H48*I48)))))</f>
        <v>0</v>
      </c>
      <c r="L48" s="150">
        <f aca="true" t="shared" si="59" ref="L48:L53">IF(ISBLANK(D48)=TRUE,0,IF(C48="DPP nebo DPČ do 2500Kč",ROUND(((D48+G48)/(H48))*I48,6),(IF(C48="100% úvazek pro projekt",($D48+$E48+F48+G48),ROUND(((F48+D48+E48+G48)*I48/H48),6)))))</f>
        <v>0</v>
      </c>
      <c r="M48" s="151"/>
      <c r="N48" s="152">
        <f aca="true" t="shared" si="60" ref="N48:N53">IF(C48="DPP nebo DPČ do 2500Kč",0,IF(ISBLANK(M48)=TRUE,0,ROUND((0.34*O48),6)))</f>
        <v>0</v>
      </c>
      <c r="O48" s="152"/>
      <c r="P48" s="153">
        <f>IF(O18=0,K48,(K48-N48))</f>
        <v>0</v>
      </c>
      <c r="Q48" s="154">
        <f aca="true" t="shared" si="61" ref="Q48:Q53">IF(O48=0,L48,L48+O48)</f>
        <v>0</v>
      </c>
      <c r="R48" s="155">
        <v>27.574</v>
      </c>
      <c r="S48" s="156"/>
      <c r="T48" s="157"/>
      <c r="U48" s="157"/>
      <c r="V48" s="157"/>
      <c r="W48" s="157"/>
      <c r="X48" s="157"/>
      <c r="Y48" s="157"/>
      <c r="Z48" s="163">
        <f t="shared" si="54"/>
        <v>0</v>
      </c>
      <c r="AA48" s="159">
        <f aca="true" t="shared" si="62" ref="AA48:AA53">I48</f>
        <v>0</v>
      </c>
      <c r="AB48" s="160">
        <f aca="true" t="shared" si="63" ref="AB48:AH53">IF(ISERR(($P48+$Q48)*S48/$Z48/$R48)=TRUE,0,(ROUND(($P48+$Q48)*S48/$Z48/$R48,6)))</f>
        <v>0</v>
      </c>
      <c r="AC48" s="160">
        <f t="shared" si="63"/>
        <v>0</v>
      </c>
      <c r="AD48" s="160">
        <f t="shared" si="63"/>
        <v>0</v>
      </c>
      <c r="AE48" s="160">
        <f t="shared" si="63"/>
        <v>0</v>
      </c>
      <c r="AF48" s="160">
        <f t="shared" si="63"/>
        <v>0</v>
      </c>
      <c r="AG48" s="160">
        <f t="shared" si="63"/>
        <v>0</v>
      </c>
      <c r="AH48" s="160">
        <f t="shared" si="63"/>
        <v>0</v>
      </c>
      <c r="AI48" s="160">
        <f aca="true" t="shared" si="64" ref="AI48:AI53">SUM(AB48:AH48)</f>
        <v>0</v>
      </c>
      <c r="AL48" s="162"/>
    </row>
    <row r="49" spans="1:38" s="161" customFormat="1" ht="14.25">
      <c r="A49" s="164"/>
      <c r="B49" s="143"/>
      <c r="C49" s="144"/>
      <c r="D49" s="145"/>
      <c r="E49" s="145"/>
      <c r="F49" s="145"/>
      <c r="G49" s="145"/>
      <c r="H49" s="146"/>
      <c r="I49" s="147"/>
      <c r="J49" s="148">
        <f t="shared" si="0"/>
        <v>0</v>
      </c>
      <c r="K49" s="149">
        <f t="shared" si="58"/>
        <v>0</v>
      </c>
      <c r="L49" s="150">
        <f t="shared" si="59"/>
        <v>0</v>
      </c>
      <c r="M49" s="151"/>
      <c r="N49" s="152">
        <f t="shared" si="60"/>
        <v>0</v>
      </c>
      <c r="O49" s="152"/>
      <c r="P49" s="153">
        <f>IF(O19=0,K49,(K49-N49))</f>
        <v>0</v>
      </c>
      <c r="Q49" s="154">
        <f t="shared" si="61"/>
        <v>0</v>
      </c>
      <c r="R49" s="155">
        <v>27.574</v>
      </c>
      <c r="S49" s="156"/>
      <c r="T49" s="157"/>
      <c r="U49" s="157"/>
      <c r="V49" s="157"/>
      <c r="W49" s="157"/>
      <c r="X49" s="157"/>
      <c r="Y49" s="157"/>
      <c r="Z49" s="163">
        <f t="shared" si="54"/>
        <v>0</v>
      </c>
      <c r="AA49" s="159">
        <f t="shared" si="62"/>
        <v>0</v>
      </c>
      <c r="AB49" s="160">
        <f t="shared" si="63"/>
        <v>0</v>
      </c>
      <c r="AC49" s="160">
        <f t="shared" si="63"/>
        <v>0</v>
      </c>
      <c r="AD49" s="160">
        <f t="shared" si="63"/>
        <v>0</v>
      </c>
      <c r="AE49" s="160">
        <f t="shared" si="63"/>
        <v>0</v>
      </c>
      <c r="AF49" s="160">
        <f t="shared" si="63"/>
        <v>0</v>
      </c>
      <c r="AG49" s="160">
        <f t="shared" si="63"/>
        <v>0</v>
      </c>
      <c r="AH49" s="160">
        <f t="shared" si="63"/>
        <v>0</v>
      </c>
      <c r="AI49" s="160">
        <f t="shared" si="64"/>
        <v>0</v>
      </c>
      <c r="AL49" s="162"/>
    </row>
    <row r="50" spans="1:38" s="161" customFormat="1" ht="14.25">
      <c r="A50" s="164"/>
      <c r="B50" s="143"/>
      <c r="C50" s="144"/>
      <c r="D50" s="145"/>
      <c r="E50" s="145"/>
      <c r="F50" s="145"/>
      <c r="G50" s="145"/>
      <c r="H50" s="146"/>
      <c r="I50" s="147"/>
      <c r="J50" s="148">
        <f>IF(ISERR((D50+G50)/H50)=TRUE,0,ROUND((D50+G50)/H50,6))</f>
        <v>0</v>
      </c>
      <c r="K50" s="149">
        <f t="shared" si="58"/>
        <v>0</v>
      </c>
      <c r="L50" s="150">
        <f t="shared" si="59"/>
        <v>0</v>
      </c>
      <c r="M50" s="151"/>
      <c r="N50" s="152">
        <f t="shared" si="60"/>
        <v>0</v>
      </c>
      <c r="O50" s="152"/>
      <c r="P50" s="153">
        <f>IF(O20=0,K50,(K50-N50))</f>
        <v>0</v>
      </c>
      <c r="Q50" s="154">
        <f t="shared" si="61"/>
        <v>0</v>
      </c>
      <c r="R50" s="155">
        <v>27.574</v>
      </c>
      <c r="S50" s="156"/>
      <c r="T50" s="157"/>
      <c r="U50" s="157"/>
      <c r="V50" s="157"/>
      <c r="W50" s="157"/>
      <c r="X50" s="157"/>
      <c r="Y50" s="157"/>
      <c r="Z50" s="163">
        <f t="shared" si="54"/>
        <v>0</v>
      </c>
      <c r="AA50" s="159">
        <f t="shared" si="62"/>
        <v>0</v>
      </c>
      <c r="AB50" s="160">
        <f aca="true" t="shared" si="65" ref="AB50:AH50">IF(ISERR(($P50+$Q50)*S50/$Z50/$R50)=TRUE,0,(ROUND(($P50+$Q50)*S50/$Z50/$R50,6)))</f>
        <v>0</v>
      </c>
      <c r="AC50" s="160">
        <f t="shared" si="65"/>
        <v>0</v>
      </c>
      <c r="AD50" s="160">
        <f t="shared" si="65"/>
        <v>0</v>
      </c>
      <c r="AE50" s="160">
        <f t="shared" si="65"/>
        <v>0</v>
      </c>
      <c r="AF50" s="160">
        <f t="shared" si="65"/>
        <v>0</v>
      </c>
      <c r="AG50" s="160">
        <f t="shared" si="65"/>
        <v>0</v>
      </c>
      <c r="AH50" s="160">
        <f t="shared" si="65"/>
        <v>0</v>
      </c>
      <c r="AI50" s="160">
        <f t="shared" si="64"/>
        <v>0</v>
      </c>
      <c r="AL50" s="162"/>
    </row>
    <row r="51" spans="1:38" s="161" customFormat="1" ht="14.25">
      <c r="A51" s="164"/>
      <c r="B51" s="143"/>
      <c r="C51" s="144"/>
      <c r="D51" s="145"/>
      <c r="E51" s="145"/>
      <c r="F51" s="145"/>
      <c r="G51" s="145"/>
      <c r="H51" s="146"/>
      <c r="I51" s="147"/>
      <c r="J51" s="148">
        <f t="shared" si="0"/>
        <v>0</v>
      </c>
      <c r="K51" s="149">
        <f t="shared" si="58"/>
        <v>0</v>
      </c>
      <c r="L51" s="150">
        <f t="shared" si="59"/>
        <v>0</v>
      </c>
      <c r="M51" s="151"/>
      <c r="N51" s="152">
        <f t="shared" si="60"/>
        <v>0</v>
      </c>
      <c r="O51" s="152"/>
      <c r="P51" s="153">
        <f>IF(O20=0,K51,(K51-N51))</f>
        <v>0</v>
      </c>
      <c r="Q51" s="154">
        <f t="shared" si="61"/>
        <v>0</v>
      </c>
      <c r="R51" s="155">
        <v>27.574</v>
      </c>
      <c r="S51" s="156"/>
      <c r="T51" s="157"/>
      <c r="U51" s="157"/>
      <c r="V51" s="157"/>
      <c r="W51" s="157"/>
      <c r="X51" s="157"/>
      <c r="Y51" s="157"/>
      <c r="Z51" s="163">
        <f t="shared" si="54"/>
        <v>0</v>
      </c>
      <c r="AA51" s="159">
        <f t="shared" si="62"/>
        <v>0</v>
      </c>
      <c r="AB51" s="160">
        <f t="shared" si="63"/>
        <v>0</v>
      </c>
      <c r="AC51" s="160">
        <f t="shared" si="63"/>
        <v>0</v>
      </c>
      <c r="AD51" s="160">
        <f t="shared" si="63"/>
        <v>0</v>
      </c>
      <c r="AE51" s="160">
        <f t="shared" si="63"/>
        <v>0</v>
      </c>
      <c r="AF51" s="160">
        <f t="shared" si="63"/>
        <v>0</v>
      </c>
      <c r="AG51" s="160">
        <f t="shared" si="63"/>
        <v>0</v>
      </c>
      <c r="AH51" s="160">
        <f t="shared" si="63"/>
        <v>0</v>
      </c>
      <c r="AI51" s="160">
        <f t="shared" si="64"/>
        <v>0</v>
      </c>
      <c r="AL51" s="162"/>
    </row>
    <row r="52" spans="1:38" s="161" customFormat="1" ht="14.25">
      <c r="A52" s="164"/>
      <c r="B52" s="143"/>
      <c r="C52" s="144"/>
      <c r="D52" s="145"/>
      <c r="E52" s="145"/>
      <c r="F52" s="145"/>
      <c r="G52" s="145"/>
      <c r="H52" s="146"/>
      <c r="I52" s="147"/>
      <c r="J52" s="148">
        <f t="shared" si="0"/>
        <v>0</v>
      </c>
      <c r="K52" s="149">
        <f t="shared" si="58"/>
        <v>0</v>
      </c>
      <c r="L52" s="150">
        <f t="shared" si="59"/>
        <v>0</v>
      </c>
      <c r="M52" s="151"/>
      <c r="N52" s="152">
        <f t="shared" si="60"/>
        <v>0</v>
      </c>
      <c r="O52" s="152"/>
      <c r="P52" s="153">
        <f>IF(O22=0,K52,(K52-N52))</f>
        <v>0</v>
      </c>
      <c r="Q52" s="154">
        <f t="shared" si="61"/>
        <v>0</v>
      </c>
      <c r="R52" s="155">
        <v>27.574</v>
      </c>
      <c r="S52" s="156"/>
      <c r="T52" s="157"/>
      <c r="U52" s="157"/>
      <c r="V52" s="157"/>
      <c r="W52" s="157"/>
      <c r="X52" s="157"/>
      <c r="Y52" s="157"/>
      <c r="Z52" s="163">
        <f t="shared" si="54"/>
        <v>0</v>
      </c>
      <c r="AA52" s="159">
        <f t="shared" si="62"/>
        <v>0</v>
      </c>
      <c r="AB52" s="160">
        <f t="shared" si="63"/>
        <v>0</v>
      </c>
      <c r="AC52" s="160">
        <f t="shared" si="63"/>
        <v>0</v>
      </c>
      <c r="AD52" s="160">
        <f t="shared" si="63"/>
        <v>0</v>
      </c>
      <c r="AE52" s="160">
        <f t="shared" si="63"/>
        <v>0</v>
      </c>
      <c r="AF52" s="160">
        <f t="shared" si="63"/>
        <v>0</v>
      </c>
      <c r="AG52" s="160">
        <f t="shared" si="63"/>
        <v>0</v>
      </c>
      <c r="AH52" s="160">
        <f t="shared" si="63"/>
        <v>0</v>
      </c>
      <c r="AI52" s="160">
        <f t="shared" si="64"/>
        <v>0</v>
      </c>
      <c r="AL52" s="162"/>
    </row>
    <row r="53" spans="1:38" s="161" customFormat="1" ht="15" thickBot="1">
      <c r="A53" s="165"/>
      <c r="B53" s="195"/>
      <c r="C53" s="185"/>
      <c r="D53" s="145"/>
      <c r="E53" s="145"/>
      <c r="F53" s="145"/>
      <c r="G53" s="145"/>
      <c r="H53" s="146"/>
      <c r="I53" s="147"/>
      <c r="J53" s="148">
        <f t="shared" si="0"/>
        <v>0</v>
      </c>
      <c r="K53" s="149">
        <f t="shared" si="58"/>
        <v>0</v>
      </c>
      <c r="L53" s="150">
        <f t="shared" si="59"/>
        <v>0</v>
      </c>
      <c r="M53" s="151"/>
      <c r="N53" s="152">
        <f t="shared" si="60"/>
        <v>0</v>
      </c>
      <c r="O53" s="152"/>
      <c r="P53" s="153">
        <f>IF(O23=0,K53,(K53-N53))</f>
        <v>0</v>
      </c>
      <c r="Q53" s="154">
        <f t="shared" si="61"/>
        <v>0</v>
      </c>
      <c r="R53" s="155">
        <v>27.574</v>
      </c>
      <c r="S53" s="156"/>
      <c r="T53" s="157"/>
      <c r="U53" s="157"/>
      <c r="V53" s="157"/>
      <c r="W53" s="157"/>
      <c r="X53" s="157"/>
      <c r="Y53" s="157"/>
      <c r="Z53" s="163">
        <f t="shared" si="54"/>
        <v>0</v>
      </c>
      <c r="AA53" s="159">
        <f t="shared" si="62"/>
        <v>0</v>
      </c>
      <c r="AB53" s="160">
        <f t="shared" si="63"/>
        <v>0</v>
      </c>
      <c r="AC53" s="160">
        <f t="shared" si="63"/>
        <v>0</v>
      </c>
      <c r="AD53" s="160">
        <f t="shared" si="63"/>
        <v>0</v>
      </c>
      <c r="AE53" s="160">
        <f t="shared" si="63"/>
        <v>0</v>
      </c>
      <c r="AF53" s="160">
        <f t="shared" si="63"/>
        <v>0</v>
      </c>
      <c r="AG53" s="160">
        <f t="shared" si="63"/>
        <v>0</v>
      </c>
      <c r="AH53" s="160">
        <f t="shared" si="63"/>
        <v>0</v>
      </c>
      <c r="AI53" s="160">
        <f t="shared" si="64"/>
        <v>0</v>
      </c>
      <c r="AL53" s="162"/>
    </row>
    <row r="54" spans="1:38" s="161" customFormat="1" ht="15.75" thickBot="1">
      <c r="A54" s="166" t="s">
        <v>68</v>
      </c>
      <c r="B54" s="167" t="s">
        <v>64</v>
      </c>
      <c r="C54" s="167" t="s">
        <v>4</v>
      </c>
      <c r="D54" s="186">
        <f aca="true" t="shared" si="66" ref="D54:I54">SUM(D48:D53)</f>
        <v>0</v>
      </c>
      <c r="E54" s="186">
        <f t="shared" si="66"/>
        <v>0</v>
      </c>
      <c r="F54" s="186">
        <f t="shared" si="66"/>
        <v>0</v>
      </c>
      <c r="G54" s="186">
        <f t="shared" si="66"/>
        <v>0</v>
      </c>
      <c r="H54" s="186">
        <f t="shared" si="66"/>
        <v>0</v>
      </c>
      <c r="I54" s="186">
        <f t="shared" si="66"/>
        <v>0</v>
      </c>
      <c r="J54" s="169">
        <f t="shared" si="0"/>
        <v>0</v>
      </c>
      <c r="K54" s="170">
        <f>SUM(K48:K53)</f>
        <v>0</v>
      </c>
      <c r="L54" s="171">
        <f>SUM(L48:L53)</f>
        <v>0</v>
      </c>
      <c r="M54" s="187" t="s">
        <v>8</v>
      </c>
      <c r="N54" s="188">
        <f>SUM(N48:N53)</f>
        <v>0</v>
      </c>
      <c r="O54" s="188">
        <f>SUM(O48:O53)</f>
        <v>0</v>
      </c>
      <c r="P54" s="188">
        <f>SUM(P48:P53)</f>
        <v>0</v>
      </c>
      <c r="Q54" s="189">
        <f>SUM(Q48:Q53)</f>
        <v>0</v>
      </c>
      <c r="R54" s="190" t="s">
        <v>8</v>
      </c>
      <c r="S54" s="176">
        <f aca="true" t="shared" si="67" ref="S54:Y54">SUM(S48:S53)</f>
        <v>0</v>
      </c>
      <c r="T54" s="177">
        <f t="shared" si="67"/>
        <v>0</v>
      </c>
      <c r="U54" s="177">
        <f t="shared" si="67"/>
        <v>0</v>
      </c>
      <c r="V54" s="177">
        <f t="shared" si="67"/>
        <v>0</v>
      </c>
      <c r="W54" s="177">
        <f t="shared" si="67"/>
        <v>0</v>
      </c>
      <c r="X54" s="177">
        <f t="shared" si="67"/>
        <v>0</v>
      </c>
      <c r="Y54" s="177">
        <f t="shared" si="67"/>
        <v>0</v>
      </c>
      <c r="Z54" s="178">
        <f t="shared" si="54"/>
        <v>0</v>
      </c>
      <c r="AA54" s="159"/>
      <c r="AB54" s="179">
        <f aca="true" t="shared" si="68" ref="AB54:AI54">SUM(AB48:AB53)</f>
        <v>0</v>
      </c>
      <c r="AC54" s="179">
        <f t="shared" si="68"/>
        <v>0</v>
      </c>
      <c r="AD54" s="179">
        <f t="shared" si="68"/>
        <v>0</v>
      </c>
      <c r="AE54" s="179">
        <f t="shared" si="68"/>
        <v>0</v>
      </c>
      <c r="AF54" s="179">
        <f t="shared" si="68"/>
        <v>0</v>
      </c>
      <c r="AG54" s="179">
        <f t="shared" si="68"/>
        <v>0</v>
      </c>
      <c r="AH54" s="179">
        <f t="shared" si="68"/>
        <v>0</v>
      </c>
      <c r="AI54" s="179">
        <f t="shared" si="68"/>
        <v>0</v>
      </c>
      <c r="AL54" s="162"/>
    </row>
    <row r="55" spans="1:38" s="161" customFormat="1" ht="14.25">
      <c r="A55" s="164"/>
      <c r="B55" s="143"/>
      <c r="C55" s="144"/>
      <c r="D55" s="145"/>
      <c r="E55" s="145"/>
      <c r="F55" s="145"/>
      <c r="G55" s="145"/>
      <c r="H55" s="146"/>
      <c r="I55" s="147"/>
      <c r="J55" s="148">
        <f t="shared" si="0"/>
        <v>0</v>
      </c>
      <c r="K55" s="149">
        <f>IF(ISBLANK(D55)=TRUE,0,IF(C55="DPP nebo DPČ do 2500Kč",0,IF(C55="100% úvazek pro projekt",(0.34*($D55+F55+G55)),(0.34*((D55+F55+G55)/H55*I55)))))</f>
        <v>0</v>
      </c>
      <c r="L55" s="150">
        <f>IF(ISBLANK(D55)=TRUE,0,IF(C55="DPP nebo DPČ do 2500Kč",ROUND(((D55+G55)/(H55))*I55,6),(IF(C55="100% úvazek pro projekt",($D55+$E55+F55+G55),ROUND(((F55+D55+E55+G55)*I55/H55),6)))))</f>
        <v>0</v>
      </c>
      <c r="M55" s="151"/>
      <c r="N55" s="152">
        <f>IF(C55="DPP nebo DPČ do 2500Kč",0,IF(ISBLANK(M55)=TRUE,0,ROUND((0.34*O55),6)))</f>
        <v>0</v>
      </c>
      <c r="O55" s="152"/>
      <c r="P55" s="153">
        <f>IF(O25=0,K55,(K55-N55))</f>
        <v>0</v>
      </c>
      <c r="Q55" s="154">
        <f>IF(O55=0,L55,L55+O55)</f>
        <v>0</v>
      </c>
      <c r="R55" s="155">
        <v>27.574</v>
      </c>
      <c r="S55" s="156"/>
      <c r="T55" s="157"/>
      <c r="U55" s="157"/>
      <c r="V55" s="157"/>
      <c r="W55" s="157"/>
      <c r="X55" s="157"/>
      <c r="Y55" s="157"/>
      <c r="Z55" s="163">
        <f t="shared" si="54"/>
        <v>0</v>
      </c>
      <c r="AA55" s="159">
        <f>I55</f>
        <v>0</v>
      </c>
      <c r="AB55" s="160">
        <f aca="true" t="shared" si="69" ref="AB55:AH59">IF(ISERR(($P55+$Q55)*S55/$Z55/$R55)=TRUE,0,(ROUND(($P55+$Q55)*S55/$Z55/$R55,6)))</f>
        <v>0</v>
      </c>
      <c r="AC55" s="160">
        <f t="shared" si="69"/>
        <v>0</v>
      </c>
      <c r="AD55" s="160">
        <f t="shared" si="69"/>
        <v>0</v>
      </c>
      <c r="AE55" s="160">
        <f t="shared" si="69"/>
        <v>0</v>
      </c>
      <c r="AF55" s="160">
        <f t="shared" si="69"/>
        <v>0</v>
      </c>
      <c r="AG55" s="160">
        <f t="shared" si="69"/>
        <v>0</v>
      </c>
      <c r="AH55" s="160">
        <f t="shared" si="69"/>
        <v>0</v>
      </c>
      <c r="AI55" s="160">
        <f>SUM(AB55:AH55)</f>
        <v>0</v>
      </c>
      <c r="AL55" s="162"/>
    </row>
    <row r="56" spans="1:38" s="161" customFormat="1" ht="14.25">
      <c r="A56" s="164"/>
      <c r="B56" s="143"/>
      <c r="C56" s="144"/>
      <c r="D56" s="145"/>
      <c r="E56" s="145"/>
      <c r="F56" s="145"/>
      <c r="G56" s="145"/>
      <c r="H56" s="146"/>
      <c r="I56" s="147"/>
      <c r="J56" s="148">
        <f t="shared" si="0"/>
        <v>0</v>
      </c>
      <c r="K56" s="149">
        <f>IF(ISBLANK(D56)=TRUE,0,IF(C56="DPP nebo DPČ do 2500Kč",0,IF(C56="100% úvazek pro projekt",(0.34*($D56+F56+G56)),(0.34*((D56+F56+G56)/H56*I56)))))</f>
        <v>0</v>
      </c>
      <c r="L56" s="150">
        <f>IF(ISBLANK(D56)=TRUE,0,IF(C56="DPP nebo DPČ do 2500Kč",ROUND(((D56+G56)/(H56))*I56,6),(IF(C56="100% úvazek pro projekt",($D56+$E56+F56+G56),ROUND(((F56+D56+E56+G56)*I56/H56),6)))))</f>
        <v>0</v>
      </c>
      <c r="M56" s="151"/>
      <c r="N56" s="152">
        <f>IF(C56="DPP nebo DPČ do 2500Kč",0,IF(ISBLANK(M56)=TRUE,0,ROUND((0.34*O56),6)))</f>
        <v>0</v>
      </c>
      <c r="O56" s="152"/>
      <c r="P56" s="153">
        <f>IF(O26=0,K56,(K56-N56))</f>
        <v>0</v>
      </c>
      <c r="Q56" s="154">
        <f>IF(O56=0,L56,L56+O56)</f>
        <v>0</v>
      </c>
      <c r="R56" s="155">
        <v>27.574</v>
      </c>
      <c r="S56" s="156"/>
      <c r="T56" s="157"/>
      <c r="U56" s="157"/>
      <c r="V56" s="157"/>
      <c r="W56" s="157"/>
      <c r="X56" s="157"/>
      <c r="Y56" s="157"/>
      <c r="Z56" s="163">
        <f t="shared" si="54"/>
        <v>0</v>
      </c>
      <c r="AA56" s="159">
        <f>I56</f>
        <v>0</v>
      </c>
      <c r="AB56" s="160">
        <f t="shared" si="69"/>
        <v>0</v>
      </c>
      <c r="AC56" s="160">
        <f t="shared" si="69"/>
        <v>0</v>
      </c>
      <c r="AD56" s="160">
        <f t="shared" si="69"/>
        <v>0</v>
      </c>
      <c r="AE56" s="160">
        <f t="shared" si="69"/>
        <v>0</v>
      </c>
      <c r="AF56" s="160">
        <f t="shared" si="69"/>
        <v>0</v>
      </c>
      <c r="AG56" s="160">
        <f t="shared" si="69"/>
        <v>0</v>
      </c>
      <c r="AH56" s="160">
        <f t="shared" si="69"/>
        <v>0</v>
      </c>
      <c r="AI56" s="160">
        <f>SUM(AB56:AH56)</f>
        <v>0</v>
      </c>
      <c r="AL56" s="162"/>
    </row>
    <row r="57" spans="1:38" s="161" customFormat="1" ht="14.25">
      <c r="A57" s="164"/>
      <c r="B57" s="143"/>
      <c r="C57" s="144"/>
      <c r="D57" s="145"/>
      <c r="E57" s="145"/>
      <c r="F57" s="145"/>
      <c r="G57" s="145"/>
      <c r="H57" s="146"/>
      <c r="I57" s="147"/>
      <c r="J57" s="148">
        <f t="shared" si="0"/>
        <v>0</v>
      </c>
      <c r="K57" s="149">
        <f>IF(ISBLANK(D57)=TRUE,0,IF(C57="DPP nebo DPČ do 2500Kč",0,IF(C57="100% úvazek pro projekt",(0.34*($D57+F57+G57)),(0.34*((D57+F57+G57)/H57*I57)))))</f>
        <v>0</v>
      </c>
      <c r="L57" s="150">
        <f>IF(ISBLANK(D57)=TRUE,0,IF(C57="DPP nebo DPČ do 2500Kč",ROUND(((D57+G57)/(H57))*I57,6),(IF(C57="100% úvazek pro projekt",($D57+$E57+F57+G57),ROUND(((F57+D57+E57+G57)*I57/H57),6)))))</f>
        <v>0</v>
      </c>
      <c r="M57" s="151"/>
      <c r="N57" s="152">
        <f>IF(C57="DPP nebo DPČ do 2500Kč",0,IF(ISBLANK(M57)=TRUE,0,ROUND((0.34*O57),6)))</f>
        <v>0</v>
      </c>
      <c r="O57" s="152"/>
      <c r="P57" s="153">
        <f>IF(O48=0,K57,(K57-N57))</f>
        <v>0</v>
      </c>
      <c r="Q57" s="154">
        <f>IF(O57=0,L57,L57+O57)</f>
        <v>0</v>
      </c>
      <c r="R57" s="155">
        <v>27.574</v>
      </c>
      <c r="S57" s="156"/>
      <c r="T57" s="157"/>
      <c r="U57" s="157"/>
      <c r="V57" s="157"/>
      <c r="W57" s="157"/>
      <c r="X57" s="157"/>
      <c r="Y57" s="157"/>
      <c r="Z57" s="163">
        <f t="shared" si="54"/>
        <v>0</v>
      </c>
      <c r="AA57" s="159">
        <f>I57</f>
        <v>0</v>
      </c>
      <c r="AB57" s="160">
        <f t="shared" si="69"/>
        <v>0</v>
      </c>
      <c r="AC57" s="160">
        <f t="shared" si="69"/>
        <v>0</v>
      </c>
      <c r="AD57" s="160">
        <f t="shared" si="69"/>
        <v>0</v>
      </c>
      <c r="AE57" s="160">
        <f t="shared" si="69"/>
        <v>0</v>
      </c>
      <c r="AF57" s="160">
        <f t="shared" si="69"/>
        <v>0</v>
      </c>
      <c r="AG57" s="160">
        <f t="shared" si="69"/>
        <v>0</v>
      </c>
      <c r="AH57" s="160">
        <f t="shared" si="69"/>
        <v>0</v>
      </c>
      <c r="AI57" s="160">
        <f>SUM(AB57:AH57)</f>
        <v>0</v>
      </c>
      <c r="AL57" s="162"/>
    </row>
    <row r="58" spans="1:38" s="161" customFormat="1" ht="14.25">
      <c r="A58" s="164"/>
      <c r="B58" s="143"/>
      <c r="C58" s="144"/>
      <c r="D58" s="145"/>
      <c r="E58" s="145"/>
      <c r="F58" s="145"/>
      <c r="G58" s="145"/>
      <c r="H58" s="146"/>
      <c r="I58" s="147"/>
      <c r="J58" s="148">
        <f t="shared" si="0"/>
        <v>0</v>
      </c>
      <c r="K58" s="149">
        <f>IF(ISBLANK(D58)=TRUE,0,IF(C58="DPP nebo DPČ do 2500Kč",0,IF(C58="100% úvazek pro projekt",(0.34*($D58+F58+G58)),(0.34*((D58+F58+G58)/H58*I58)))))</f>
        <v>0</v>
      </c>
      <c r="L58" s="150">
        <f>IF(ISBLANK(D58)=TRUE,0,IF(C58="DPP nebo DPČ do 2500Kč",ROUND(((D58+G58)/(H58))*I58,6),(IF(C58="100% úvazek pro projekt",($D58+$E58+F58+G58),ROUND(((F58+D58+E58+G58)*I58/H58),6)))))</f>
        <v>0</v>
      </c>
      <c r="M58" s="151"/>
      <c r="N58" s="152">
        <f>IF(C58="DPP nebo DPČ do 2500Kč",0,IF(ISBLANK(M58)=TRUE,0,ROUND((0.34*O58),6)))</f>
        <v>0</v>
      </c>
      <c r="O58" s="152"/>
      <c r="P58" s="153">
        <f>IF(O49=0,K58,(K58-N58))</f>
        <v>0</v>
      </c>
      <c r="Q58" s="154">
        <f>IF(O58=0,L58,L58+O58)</f>
        <v>0</v>
      </c>
      <c r="R58" s="155">
        <v>27.574</v>
      </c>
      <c r="S58" s="156"/>
      <c r="T58" s="182"/>
      <c r="U58" s="157"/>
      <c r="V58" s="157"/>
      <c r="W58" s="157"/>
      <c r="X58" s="157"/>
      <c r="Y58" s="157"/>
      <c r="Z58" s="163">
        <f t="shared" si="54"/>
        <v>0</v>
      </c>
      <c r="AA58" s="159">
        <f>I58</f>
        <v>0</v>
      </c>
      <c r="AB58" s="160">
        <f t="shared" si="69"/>
        <v>0</v>
      </c>
      <c r="AC58" s="160">
        <f t="shared" si="69"/>
        <v>0</v>
      </c>
      <c r="AD58" s="160">
        <f t="shared" si="69"/>
        <v>0</v>
      </c>
      <c r="AE58" s="160">
        <f t="shared" si="69"/>
        <v>0</v>
      </c>
      <c r="AF58" s="160">
        <f t="shared" si="69"/>
        <v>0</v>
      </c>
      <c r="AG58" s="160">
        <f t="shared" si="69"/>
        <v>0</v>
      </c>
      <c r="AH58" s="160">
        <f t="shared" si="69"/>
        <v>0</v>
      </c>
      <c r="AI58" s="160">
        <f>SUM(AB58:AH58)</f>
        <v>0</v>
      </c>
      <c r="AL58" s="162"/>
    </row>
    <row r="59" spans="1:38" s="161" customFormat="1" ht="15" thickBot="1">
      <c r="A59" s="165"/>
      <c r="B59" s="195"/>
      <c r="C59" s="185"/>
      <c r="D59" s="145"/>
      <c r="E59" s="145"/>
      <c r="F59" s="145"/>
      <c r="G59" s="145"/>
      <c r="H59" s="146"/>
      <c r="I59" s="147"/>
      <c r="J59" s="148">
        <f t="shared" si="0"/>
        <v>0</v>
      </c>
      <c r="K59" s="149">
        <f>IF(ISBLANK(D59)=TRUE,0,IF(C59="DPP nebo DPČ do 2500Kč",0,IF(C59="100% úvazek pro projekt",(0.34*($D59+F59+G59)),(0.34*((D59+F59+G59)/H59*I59)))))</f>
        <v>0</v>
      </c>
      <c r="L59" s="150">
        <f>IF(ISBLANK(D59)=TRUE,0,IF(C59="DPP nebo DPČ do 2500Kč",ROUND(((D59+G59)/(H59))*I59,6),(IF(C59="100% úvazek pro projekt",($D59+$E59+F59+G59),ROUND(((F59+D59+E59+G59)*I59/H59),6)))))</f>
        <v>0</v>
      </c>
      <c r="M59" s="151"/>
      <c r="N59" s="152">
        <f>IF(C59="DPP nebo DPČ do 2500Kč",0,IF(ISBLANK(M59)=TRUE,0,ROUND((0.34*O59),6)))</f>
        <v>0</v>
      </c>
      <c r="O59" s="152"/>
      <c r="P59" s="153">
        <f>IF(O51=0,K59,(K59-N59))</f>
        <v>0</v>
      </c>
      <c r="Q59" s="154">
        <f>IF(O59=0,L59,L59+O59)</f>
        <v>0</v>
      </c>
      <c r="R59" s="155">
        <v>27.574</v>
      </c>
      <c r="S59" s="156"/>
      <c r="T59" s="157"/>
      <c r="U59" s="157"/>
      <c r="V59" s="157"/>
      <c r="W59" s="157"/>
      <c r="X59" s="157"/>
      <c r="Y59" s="157"/>
      <c r="Z59" s="197">
        <f t="shared" si="54"/>
        <v>0</v>
      </c>
      <c r="AA59" s="159">
        <f>I59</f>
        <v>0</v>
      </c>
      <c r="AB59" s="160">
        <f t="shared" si="69"/>
        <v>0</v>
      </c>
      <c r="AC59" s="160">
        <f t="shared" si="69"/>
        <v>0</v>
      </c>
      <c r="AD59" s="160">
        <f t="shared" si="69"/>
        <v>0</v>
      </c>
      <c r="AE59" s="160">
        <f t="shared" si="69"/>
        <v>0</v>
      </c>
      <c r="AF59" s="160">
        <f t="shared" si="69"/>
        <v>0</v>
      </c>
      <c r="AG59" s="160">
        <f t="shared" si="69"/>
        <v>0</v>
      </c>
      <c r="AH59" s="160">
        <f t="shared" si="69"/>
        <v>0</v>
      </c>
      <c r="AI59" s="160">
        <f>SUM(AB59:AH59)</f>
        <v>0</v>
      </c>
      <c r="AL59" s="162"/>
    </row>
    <row r="60" spans="1:38" s="161" customFormat="1" ht="15.75" thickBot="1">
      <c r="A60" s="166" t="s">
        <v>68</v>
      </c>
      <c r="B60" s="167" t="s">
        <v>65</v>
      </c>
      <c r="C60" s="167" t="s">
        <v>4</v>
      </c>
      <c r="D60" s="186">
        <f aca="true" t="shared" si="70" ref="D60:I60">SUM(D55:D59)</f>
        <v>0</v>
      </c>
      <c r="E60" s="186">
        <f t="shared" si="70"/>
        <v>0</v>
      </c>
      <c r="F60" s="186">
        <f t="shared" si="70"/>
        <v>0</v>
      </c>
      <c r="G60" s="186">
        <f t="shared" si="70"/>
        <v>0</v>
      </c>
      <c r="H60" s="186">
        <f t="shared" si="70"/>
        <v>0</v>
      </c>
      <c r="I60" s="186">
        <f t="shared" si="70"/>
        <v>0</v>
      </c>
      <c r="J60" s="169">
        <f t="shared" si="0"/>
        <v>0</v>
      </c>
      <c r="K60" s="170">
        <f>SUM(K55:K59)</f>
        <v>0</v>
      </c>
      <c r="L60" s="171">
        <f>SUM(L55:L59)</f>
        <v>0</v>
      </c>
      <c r="M60" s="187" t="s">
        <v>8</v>
      </c>
      <c r="N60" s="188">
        <f>SUM(N55:N59)</f>
        <v>0</v>
      </c>
      <c r="O60" s="188">
        <f>SUM(O55:O59)</f>
        <v>0</v>
      </c>
      <c r="P60" s="188">
        <f>SUM(P55:P59)</f>
        <v>0</v>
      </c>
      <c r="Q60" s="189">
        <f>SUM(Q55:Q59)</f>
        <v>0</v>
      </c>
      <c r="R60" s="190" t="s">
        <v>8</v>
      </c>
      <c r="S60" s="176">
        <f aca="true" t="shared" si="71" ref="S60:Y60">SUM(S55:S59)</f>
        <v>0</v>
      </c>
      <c r="T60" s="177">
        <f t="shared" si="71"/>
        <v>0</v>
      </c>
      <c r="U60" s="177">
        <f t="shared" si="71"/>
        <v>0</v>
      </c>
      <c r="V60" s="177">
        <f t="shared" si="71"/>
        <v>0</v>
      </c>
      <c r="W60" s="177">
        <f t="shared" si="71"/>
        <v>0</v>
      </c>
      <c r="X60" s="177">
        <f t="shared" si="71"/>
        <v>0</v>
      </c>
      <c r="Y60" s="177">
        <f t="shared" si="71"/>
        <v>0</v>
      </c>
      <c r="Z60" s="198">
        <f t="shared" si="54"/>
        <v>0</v>
      </c>
      <c r="AA60" s="199"/>
      <c r="AB60" s="179">
        <f aca="true" t="shared" si="72" ref="AB60:AI60">SUM(AB55:AB59)</f>
        <v>0</v>
      </c>
      <c r="AC60" s="179">
        <f t="shared" si="72"/>
        <v>0</v>
      </c>
      <c r="AD60" s="179">
        <f t="shared" si="72"/>
        <v>0</v>
      </c>
      <c r="AE60" s="179">
        <f t="shared" si="72"/>
        <v>0</v>
      </c>
      <c r="AF60" s="179">
        <f t="shared" si="72"/>
        <v>0</v>
      </c>
      <c r="AG60" s="179">
        <f t="shared" si="72"/>
        <v>0</v>
      </c>
      <c r="AH60" s="179">
        <f t="shared" si="72"/>
        <v>0</v>
      </c>
      <c r="AI60" s="179">
        <f t="shared" si="72"/>
        <v>0</v>
      </c>
      <c r="AL60" s="162"/>
    </row>
    <row r="61" spans="1:38" s="161" customFormat="1" ht="17.25" customHeight="1" thickBot="1">
      <c r="A61" s="166" t="s">
        <v>0</v>
      </c>
      <c r="B61" s="167" t="s">
        <v>8</v>
      </c>
      <c r="C61" s="167"/>
      <c r="D61" s="201">
        <f aca="true" t="shared" si="73" ref="D61:I61">D19+D26+D54+D33+D40+D47+D60</f>
        <v>0</v>
      </c>
      <c r="E61" s="201">
        <f t="shared" si="73"/>
        <v>0</v>
      </c>
      <c r="F61" s="201">
        <f t="shared" si="73"/>
        <v>0</v>
      </c>
      <c r="G61" s="201">
        <f t="shared" si="73"/>
        <v>0</v>
      </c>
      <c r="H61" s="201">
        <f t="shared" si="73"/>
        <v>0</v>
      </c>
      <c r="I61" s="201">
        <f t="shared" si="73"/>
        <v>0</v>
      </c>
      <c r="J61" s="183" t="s">
        <v>8</v>
      </c>
      <c r="K61" s="200">
        <f>K19+K26+K54+K60+K47+K40+K33</f>
        <v>0</v>
      </c>
      <c r="L61" s="201">
        <f>L19+L26+L54+L33+L40+L47+L60</f>
        <v>0</v>
      </c>
      <c r="M61" s="202" t="s">
        <v>22</v>
      </c>
      <c r="N61" s="201">
        <f>N19+N26+N54+N33+N40+N47+N60</f>
        <v>0</v>
      </c>
      <c r="O61" s="201">
        <f>O19+O26+O54+O33+O40+O47+O60</f>
        <v>0</v>
      </c>
      <c r="P61" s="201">
        <f>P19+P26+P54+P33+P40+P47+P60</f>
        <v>0</v>
      </c>
      <c r="Q61" s="201">
        <f>Q19+Q26+Q54+Q33+Q40+Q47+Q60</f>
        <v>0</v>
      </c>
      <c r="R61" s="190" t="s">
        <v>8</v>
      </c>
      <c r="S61" s="177">
        <f>S19+S26+S54</f>
        <v>0</v>
      </c>
      <c r="T61" s="179">
        <f aca="true" t="shared" si="74" ref="T61:Z61">T19+T26+T33+T40+T47+T54+T60</f>
        <v>0</v>
      </c>
      <c r="U61" s="179">
        <f t="shared" si="74"/>
        <v>0</v>
      </c>
      <c r="V61" s="179">
        <f t="shared" si="74"/>
        <v>0</v>
      </c>
      <c r="W61" s="179">
        <f t="shared" si="74"/>
        <v>0</v>
      </c>
      <c r="X61" s="179">
        <f t="shared" si="74"/>
        <v>0</v>
      </c>
      <c r="Y61" s="179">
        <f t="shared" si="74"/>
        <v>0</v>
      </c>
      <c r="Z61" s="179">
        <f t="shared" si="74"/>
        <v>0</v>
      </c>
      <c r="AA61" s="203"/>
      <c r="AB61" s="179">
        <f>AB19+AB26+AB54</f>
        <v>0</v>
      </c>
      <c r="AC61" s="179">
        <f>AC19+AC26+AC33+AC40+AC47+AC54+AC60</f>
        <v>0</v>
      </c>
      <c r="AD61" s="179">
        <f>AD19+AD26+AD33+AD40+AD47+AD54+AD60</f>
        <v>0</v>
      </c>
      <c r="AE61" s="179">
        <f>AE19+AE26+AE33+AE40+AE47+AE54+AE60</f>
        <v>0</v>
      </c>
      <c r="AF61" s="179">
        <f>AF19+AF26+AF33+AF40+AF47+AF54+AF60</f>
        <v>0</v>
      </c>
      <c r="AG61" s="179">
        <f>AG19+AG26+AG33+AG40+AG47+AG54+AG60</f>
        <v>0</v>
      </c>
      <c r="AH61" s="179">
        <f>AH19+AH26+AH54</f>
        <v>0</v>
      </c>
      <c r="AI61" s="179">
        <f>AI19+AI26+AI33+AI40+AI47+AI54+AI60</f>
        <v>0</v>
      </c>
      <c r="AL61" s="162"/>
    </row>
    <row r="62" spans="1:38" s="161" customFormat="1" ht="15.75" thickBot="1">
      <c r="A62" s="204" t="s">
        <v>44</v>
      </c>
      <c r="G62" s="205"/>
      <c r="H62" s="205"/>
      <c r="I62" s="205"/>
      <c r="J62" s="205"/>
      <c r="K62" s="205" t="s">
        <v>56</v>
      </c>
      <c r="L62" s="206">
        <f>K61+L61</f>
        <v>0</v>
      </c>
      <c r="M62" s="205"/>
      <c r="R62" s="207"/>
      <c r="AL62" s="162"/>
    </row>
    <row r="63" spans="1:18" s="161" customFormat="1" ht="15.75" thickBot="1">
      <c r="A63" s="208"/>
      <c r="B63" s="208"/>
      <c r="C63" s="208"/>
      <c r="D63" s="208"/>
      <c r="E63" s="208"/>
      <c r="F63" s="208"/>
      <c r="G63" s="208"/>
      <c r="H63" s="208"/>
      <c r="I63" s="209" t="s">
        <v>48</v>
      </c>
      <c r="J63" s="205"/>
      <c r="K63" s="210">
        <v>0</v>
      </c>
      <c r="L63" s="211">
        <f>L61*K63</f>
        <v>0</v>
      </c>
      <c r="M63" s="212"/>
      <c r="N63" s="209" t="s">
        <v>50</v>
      </c>
      <c r="O63" s="213"/>
      <c r="Q63" s="211">
        <f>Q61*K63</f>
        <v>0</v>
      </c>
      <c r="R63" s="214"/>
    </row>
    <row r="64" spans="1:38" s="161" customFormat="1" ht="15.75" thickBot="1">
      <c r="A64" s="215"/>
      <c r="B64" s="215"/>
      <c r="C64" s="215"/>
      <c r="D64" s="215"/>
      <c r="E64" s="215"/>
      <c r="F64" s="215"/>
      <c r="G64" s="215"/>
      <c r="H64" s="215"/>
      <c r="I64" s="299" t="s">
        <v>49</v>
      </c>
      <c r="J64" s="299"/>
      <c r="K64" s="216">
        <v>0</v>
      </c>
      <c r="L64" s="217"/>
      <c r="M64" s="212"/>
      <c r="N64" s="299" t="s">
        <v>49</v>
      </c>
      <c r="O64" s="299"/>
      <c r="P64" s="300"/>
      <c r="Q64" s="217">
        <f>Q61*K64</f>
        <v>0</v>
      </c>
      <c r="R64" s="214"/>
      <c r="AL64" s="162"/>
    </row>
    <row r="65" spans="1:38" s="161" customFormat="1" ht="22.5" customHeight="1" thickBot="1">
      <c r="A65" s="308" t="s">
        <v>30</v>
      </c>
      <c r="B65" s="309"/>
      <c r="C65" s="309"/>
      <c r="D65" s="309"/>
      <c r="E65" s="310"/>
      <c r="F65" s="269"/>
      <c r="G65" s="269"/>
      <c r="H65" s="269"/>
      <c r="I65" s="269"/>
      <c r="J65" s="269"/>
      <c r="K65" s="269"/>
      <c r="L65" s="270"/>
      <c r="M65" s="218"/>
      <c r="N65" s="218"/>
      <c r="O65" s="213"/>
      <c r="AL65" s="162"/>
    </row>
    <row r="66" spans="1:38" s="161" customFormat="1" ht="48.75" customHeight="1" thickBot="1">
      <c r="A66" s="305" t="s">
        <v>31</v>
      </c>
      <c r="B66" s="306"/>
      <c r="C66" s="306"/>
      <c r="D66" s="306"/>
      <c r="E66" s="307"/>
      <c r="F66" s="301"/>
      <c r="G66" s="301"/>
      <c r="H66" s="301"/>
      <c r="I66" s="301"/>
      <c r="J66" s="301"/>
      <c r="K66" s="301"/>
      <c r="L66" s="302"/>
      <c r="M66" s="219"/>
      <c r="N66" s="219"/>
      <c r="O66" s="212"/>
      <c r="AL66" s="162"/>
    </row>
    <row r="67" spans="1:38" s="161" customFormat="1" ht="12.75" customHeight="1">
      <c r="A67" s="220"/>
      <c r="B67" s="221"/>
      <c r="C67" s="221"/>
      <c r="D67" s="221"/>
      <c r="E67" s="221"/>
      <c r="F67" s="221"/>
      <c r="G67" s="221"/>
      <c r="H67" s="221"/>
      <c r="I67" s="221"/>
      <c r="J67" s="221"/>
      <c r="K67" s="221"/>
      <c r="L67" s="222"/>
      <c r="M67" s="223"/>
      <c r="N67" s="224"/>
      <c r="O67" s="221"/>
      <c r="AH67" s="192"/>
      <c r="AL67" s="162"/>
    </row>
    <row r="68" spans="1:38" s="161" customFormat="1" ht="15" thickBot="1">
      <c r="A68" s="220"/>
      <c r="B68" s="221"/>
      <c r="C68" s="221"/>
      <c r="D68" s="221"/>
      <c r="E68" s="221"/>
      <c r="F68" s="221"/>
      <c r="G68" s="221"/>
      <c r="H68" s="221"/>
      <c r="I68" s="221"/>
      <c r="J68" s="221"/>
      <c r="K68" s="221"/>
      <c r="L68" s="222"/>
      <c r="M68" s="223"/>
      <c r="N68" s="224"/>
      <c r="O68" s="221"/>
      <c r="AL68" s="162"/>
    </row>
    <row r="69" spans="1:38" s="161" customFormat="1" ht="28.5" customHeight="1" thickBot="1">
      <c r="A69" s="311" t="s">
        <v>33</v>
      </c>
      <c r="B69" s="312"/>
      <c r="C69" s="312"/>
      <c r="D69" s="312"/>
      <c r="E69" s="313"/>
      <c r="F69" s="268"/>
      <c r="G69" s="269"/>
      <c r="H69" s="269"/>
      <c r="I69" s="269"/>
      <c r="J69" s="269"/>
      <c r="K69" s="269"/>
      <c r="L69" s="270"/>
      <c r="M69" s="225"/>
      <c r="N69" s="225"/>
      <c r="O69" s="226"/>
      <c r="AL69" s="162"/>
    </row>
    <row r="70" spans="1:38" s="161" customFormat="1" ht="54.75" customHeight="1" thickBot="1">
      <c r="A70" s="305" t="s">
        <v>32</v>
      </c>
      <c r="B70" s="306"/>
      <c r="C70" s="306"/>
      <c r="D70" s="306"/>
      <c r="E70" s="307"/>
      <c r="F70" s="268"/>
      <c r="G70" s="269"/>
      <c r="H70" s="269"/>
      <c r="I70" s="269"/>
      <c r="J70" s="269"/>
      <c r="K70" s="269"/>
      <c r="L70" s="270"/>
      <c r="M70" s="227"/>
      <c r="N70" s="227"/>
      <c r="O70" s="228"/>
      <c r="AL70" s="162"/>
    </row>
    <row r="71" spans="1:15" ht="12.7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7"/>
    </row>
    <row r="72" spans="1:15" ht="12.7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7"/>
    </row>
    <row r="73" spans="1:15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6"/>
      <c r="O73" s="17"/>
    </row>
    <row r="74" spans="1:15" ht="12.75">
      <c r="A74" s="18" t="s">
        <v>6</v>
      </c>
      <c r="B74" s="18"/>
      <c r="C74" s="18"/>
      <c r="D74" s="2"/>
      <c r="E74" s="2"/>
      <c r="F74" s="2"/>
      <c r="G74" s="2"/>
      <c r="H74" s="2"/>
      <c r="I74" s="2"/>
      <c r="J74" s="2"/>
      <c r="K74" s="2"/>
      <c r="L74" s="2"/>
      <c r="M74" s="2"/>
      <c r="N74" s="20"/>
      <c r="O74" s="19"/>
    </row>
    <row r="75" spans="1:15" ht="12.75" customHeight="1">
      <c r="A75" s="44"/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0"/>
      <c r="N75" s="20"/>
      <c r="O75" s="21"/>
    </row>
    <row r="76" spans="1:3" ht="12.75">
      <c r="A76" s="30"/>
      <c r="B76" s="30"/>
      <c r="C76" s="25"/>
    </row>
    <row r="84" spans="1:2" ht="12.75">
      <c r="A84" s="37"/>
      <c r="B84" s="37"/>
    </row>
    <row r="85" spans="1:2" ht="12.75">
      <c r="A85" s="37"/>
      <c r="B85" s="37"/>
    </row>
    <row r="86" spans="1:2" ht="12.75">
      <c r="A86" s="37"/>
      <c r="B86" s="37"/>
    </row>
  </sheetData>
  <sheetProtection/>
  <autoFilter ref="A12:L12"/>
  <mergeCells count="39">
    <mergeCell ref="R8:AA9"/>
    <mergeCell ref="AB8:AI9"/>
    <mergeCell ref="N64:P64"/>
    <mergeCell ref="F66:L66"/>
    <mergeCell ref="K10:K11"/>
    <mergeCell ref="A70:E70"/>
    <mergeCell ref="A65:E65"/>
    <mergeCell ref="A66:E66"/>
    <mergeCell ref="I64:J64"/>
    <mergeCell ref="F70:L70"/>
    <mergeCell ref="F65:L65"/>
    <mergeCell ref="A69:E69"/>
    <mergeCell ref="F69:L69"/>
    <mergeCell ref="R10:R11"/>
    <mergeCell ref="M8:Q9"/>
    <mergeCell ref="O10:O11"/>
    <mergeCell ref="S10:Z10"/>
    <mergeCell ref="P10:P11"/>
    <mergeCell ref="Q10:Q11"/>
    <mergeCell ref="N10:N11"/>
    <mergeCell ref="A8:L9"/>
    <mergeCell ref="C10:C11"/>
    <mergeCell ref="I10:I11"/>
    <mergeCell ref="L10:L11"/>
    <mergeCell ref="A10:A11"/>
    <mergeCell ref="J10:J11"/>
    <mergeCell ref="D10:G10"/>
    <mergeCell ref="B10:B11"/>
    <mergeCell ref="H10:H11"/>
    <mergeCell ref="AB10:AI10"/>
    <mergeCell ref="A1:L1"/>
    <mergeCell ref="G3:L3"/>
    <mergeCell ref="G6:L6"/>
    <mergeCell ref="A4:F4"/>
    <mergeCell ref="A5:F5"/>
    <mergeCell ref="A6:F6"/>
    <mergeCell ref="A3:F3"/>
    <mergeCell ref="G4:L4"/>
    <mergeCell ref="G5:L5"/>
  </mergeCells>
  <dataValidations count="13">
    <dataValidation allowBlank="1" showErrorMessage="1" sqref="X62:AI62 S62:W65536 M65:R65536 X63:AL65536 N10:Q11 M1:M8 AN1:IV65536 N1:AA7 J62:R62 M10 AM25:AM65536 R8 S10:AA11 AJ38:AJ62 AJ1:AJ32 AK1:AK62 B71:B75 A77:B65536 B60:C64 C71:L65536 B67:L68 G1:J10 B12:AI12 A1:A25 C7:C11 D7:F10 A41:A75 B1:B10 B19:C19 D11:G11 C1:F2 B48:B53 B47:C47 B55:B59 B54:C54 B41:B46 B13:B18 B20:B25 A27:B32 A34:B39 A40:C40 A33:C33 A26:C26 D62:I64 K1:L11 L63:R64 AC10:AI11 AC1:AI7 AB1:AB8 AB10:AB11"/>
    <dataValidation type="custom" allowBlank="1" showInputMessage="1" showErrorMessage="1" sqref="AM16:AM17 AM1:AM13 AM22:AM24 AM19">
      <formula1>AM17</formula1>
    </dataValidation>
    <dataValidation type="custom" allowBlank="1" showInputMessage="1" showErrorMessage="1" sqref="AM14:AM15 AM20:AM21">
      <formula1>AM16</formula1>
    </dataValidation>
    <dataValidation allowBlank="1" showInputMessage="1" showErrorMessage="1" prompt="DOPLŇ SAZBU PRO KONTROLU OBVYKLÉ VÝŠE!!!" sqref="M11"/>
    <dataValidation allowBlank="1" showInputMessage="1" showErrorMessage="1" prompt="vlož způsobilou hod. sazbu" sqref="M34:M39 M55:M59 M41:M46 M13:M18 M20:M25 M27:M32 M48:M53"/>
    <dataValidation allowBlank="1" showInputMessage="1" showErrorMessage="1" prompt="Vlož kurz (pro přepočet)! " sqref="R27:R32 R48:R53 R34:R39 R41:R46 R13:R18 R20:R25 R55:R59"/>
    <dataValidation allowBlank="1" showInputMessage="1" showErrorMessage="1" prompt="Pro vyčíslení podílů dle WPv EUR  lze zadat kurz (jednotný/společný)!" sqref="R10:R11"/>
    <dataValidation type="custom" allowBlank="1" showInputMessage="1" showErrorMessage="1" sqref="AM18">
      <formula1>'rekapitulace mezd '!#REF!</formula1>
    </dataValidation>
    <dataValidation type="custom" allowBlank="1" showInputMessage="1" showErrorMessage="1" sqref="AL3:AL62">
      <formula1>AL3</formula1>
    </dataValidation>
    <dataValidation allowBlank="1" showInputMessage="1" showErrorMessage="1" prompt="vložte % pro tvorbu FKSP&#10;" sqref="K64"/>
    <dataValidation allowBlank="1" showInputMessage="1" showErrorMessage="1" prompt="vložte % úrazového pojištění " sqref="K63"/>
    <dataValidation type="list" allowBlank="1" showErrorMessage="1" sqref="C55:C59 C48:C53 C20:C25 C34:C39 C27:C32 C13:C18 C41:C46">
      <formula1>"DPP nebo DPČ do 2500Kč,100% úvazek pro projekt,částečný úvazek pro projekt"</formula1>
    </dataValidation>
    <dataValidation type="list" allowBlank="1" showErrorMessage="1" sqref="B13:B18">
      <formula1>$AL$4:$AL$25</formula1>
    </dataValidation>
  </dataValidations>
  <printOptions horizontalCentered="1" verticalCentered="1"/>
  <pageMargins left="0.15748031496062992" right="0.34" top="0.7874015748031497" bottom="0.984251968503937" header="0.5118110236220472" footer="0.5118110236220472"/>
  <pageSetup cellComments="asDisplayed" fitToHeight="1" fitToWidth="1" horizontalDpi="600" verticalDpi="600" orientation="landscape" paperSize="9" scale="31" r:id="rId3"/>
  <headerFooter alignWithMargins="0">
    <oddHeader>&amp;C&amp;"Arial,Tučné"&amp;12&amp;F</oddHeader>
    <oddFooter>&amp;L&amp;D&amp;C &amp;F&amp;R[Stránka] z &amp;N
Aktualizace _07_2012</oddFooter>
  </headerFooter>
  <colBreaks count="1" manualBreakCount="1">
    <brk id="12" max="6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62"/>
  <sheetViews>
    <sheetView view="pageBreakPreview" zoomScale="75" zoomScaleNormal="75" zoomScaleSheetLayoutView="75" zoomScalePageLayoutView="0" workbookViewId="0" topLeftCell="A1">
      <selection activeCell="H40" sqref="H40"/>
    </sheetView>
  </sheetViews>
  <sheetFormatPr defaultColWidth="9.140625" defaultRowHeight="12.75" outlineLevelCol="1"/>
  <cols>
    <col min="1" max="1" width="29.421875" style="1" customWidth="1"/>
    <col min="2" max="2" width="9.421875" style="1" customWidth="1"/>
    <col min="3" max="3" width="26.421875" style="1" customWidth="1"/>
    <col min="4" max="4" width="15.421875" style="1" customWidth="1"/>
    <col min="5" max="5" width="14.7109375" style="1" customWidth="1"/>
    <col min="6" max="6" width="13.421875" style="1" customWidth="1"/>
    <col min="7" max="7" width="13.7109375" style="1" customWidth="1"/>
    <col min="8" max="8" width="15.140625" style="1" customWidth="1"/>
    <col min="9" max="9" width="13.7109375" style="1" customWidth="1"/>
    <col min="10" max="10" width="13.421875" style="1" customWidth="1"/>
    <col min="11" max="11" width="17.421875" style="1" customWidth="1"/>
    <col min="12" max="12" width="18.8515625" style="1" customWidth="1"/>
    <col min="13" max="13" width="14.7109375" style="1" hidden="1" customWidth="1" outlineLevel="1"/>
    <col min="14" max="14" width="14.57421875" style="1" hidden="1" customWidth="1" outlineLevel="1"/>
    <col min="15" max="15" width="14.00390625" style="1" hidden="1" customWidth="1" outlineLevel="1"/>
    <col min="16" max="16" width="14.8515625" style="1" hidden="1" customWidth="1" outlineLevel="1"/>
    <col min="17" max="17" width="15.421875" style="1" hidden="1" customWidth="1" outlineLevel="1"/>
    <col min="18" max="18" width="13.28125" style="1" customWidth="1" collapsed="1"/>
    <col min="19" max="26" width="9.140625" style="1" customWidth="1"/>
    <col min="27" max="28" width="12.8515625" style="1" bestFit="1" customWidth="1"/>
    <col min="29" max="29" width="10.57421875" style="1" customWidth="1"/>
    <col min="30" max="30" width="10.8515625" style="1" customWidth="1"/>
    <col min="31" max="31" width="9.421875" style="1" customWidth="1"/>
    <col min="32" max="32" width="11.140625" style="1" customWidth="1"/>
    <col min="33" max="33" width="10.00390625" style="1" customWidth="1"/>
    <col min="34" max="34" width="12.8515625" style="1" bestFit="1" customWidth="1"/>
    <col min="35" max="36" width="9.140625" style="1" customWidth="1"/>
    <col min="37" max="37" width="15.8515625" style="1" customWidth="1"/>
    <col min="38" max="16384" width="9.140625" style="1" customWidth="1"/>
  </cols>
  <sheetData>
    <row r="1" spans="1:13" ht="15.75">
      <c r="A1" s="240" t="s">
        <v>52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39"/>
    </row>
    <row r="2" ht="13.5" thickBot="1"/>
    <row r="3" spans="1:37" ht="12.75">
      <c r="A3" s="314" t="s">
        <v>2</v>
      </c>
      <c r="B3" s="315"/>
      <c r="C3" s="315"/>
      <c r="D3" s="315"/>
      <c r="E3" s="315"/>
      <c r="F3" s="316"/>
      <c r="G3" s="317"/>
      <c r="H3" s="317"/>
      <c r="I3" s="317"/>
      <c r="J3" s="317"/>
      <c r="K3" s="317"/>
      <c r="L3" s="318"/>
      <c r="M3" s="41"/>
      <c r="N3" s="96"/>
      <c r="O3" s="2"/>
      <c r="P3" s="2"/>
      <c r="T3" s="99"/>
      <c r="AK3" s="103"/>
    </row>
    <row r="4" spans="1:37" ht="12.75">
      <c r="A4" s="319" t="s">
        <v>1</v>
      </c>
      <c r="B4" s="320"/>
      <c r="C4" s="320"/>
      <c r="D4" s="320"/>
      <c r="E4" s="320"/>
      <c r="F4" s="321"/>
      <c r="G4" s="322"/>
      <c r="H4" s="322"/>
      <c r="I4" s="322"/>
      <c r="J4" s="322"/>
      <c r="K4" s="322"/>
      <c r="L4" s="323"/>
      <c r="M4" s="41"/>
      <c r="N4" s="2"/>
      <c r="O4" s="31"/>
      <c r="P4" s="2"/>
      <c r="AK4" s="103">
        <v>40544</v>
      </c>
    </row>
    <row r="5" spans="1:37" ht="12.75">
      <c r="A5" s="324" t="s">
        <v>9</v>
      </c>
      <c r="B5" s="325"/>
      <c r="C5" s="320"/>
      <c r="D5" s="320"/>
      <c r="E5" s="320"/>
      <c r="F5" s="321"/>
      <c r="G5" s="322"/>
      <c r="H5" s="322"/>
      <c r="I5" s="322"/>
      <c r="J5" s="322"/>
      <c r="K5" s="322"/>
      <c r="L5" s="323"/>
      <c r="M5" s="41"/>
      <c r="N5" s="2"/>
      <c r="O5" s="31"/>
      <c r="P5" s="2"/>
      <c r="AK5" s="103">
        <v>40575</v>
      </c>
    </row>
    <row r="6" spans="1:37" ht="13.5" thickBot="1">
      <c r="A6" s="326" t="s">
        <v>11</v>
      </c>
      <c r="B6" s="327"/>
      <c r="C6" s="328"/>
      <c r="D6" s="328"/>
      <c r="E6" s="328"/>
      <c r="F6" s="329"/>
      <c r="G6" s="330" t="s">
        <v>5</v>
      </c>
      <c r="H6" s="331"/>
      <c r="I6" s="331"/>
      <c r="J6" s="331"/>
      <c r="K6" s="331"/>
      <c r="L6" s="332"/>
      <c r="M6" s="3"/>
      <c r="N6" s="2"/>
      <c r="O6" s="2"/>
      <c r="P6" s="2"/>
      <c r="AK6" s="103">
        <v>40603</v>
      </c>
    </row>
    <row r="7" spans="1:37" ht="13.5" thickBot="1">
      <c r="A7" s="38"/>
      <c r="B7" s="46"/>
      <c r="C7" s="33"/>
      <c r="D7" s="33"/>
      <c r="E7" s="33"/>
      <c r="F7" s="33"/>
      <c r="G7" s="33"/>
      <c r="H7" s="33"/>
      <c r="I7" s="33"/>
      <c r="J7" s="33"/>
      <c r="K7" s="34"/>
      <c r="L7" s="35"/>
      <c r="M7" s="7"/>
      <c r="N7" s="2"/>
      <c r="O7" s="2"/>
      <c r="P7" s="2"/>
      <c r="AK7" s="103">
        <v>40634</v>
      </c>
    </row>
    <row r="8" spans="1:37" ht="12.75" customHeight="1">
      <c r="A8" s="292" t="s">
        <v>53</v>
      </c>
      <c r="B8" s="293"/>
      <c r="C8" s="294"/>
      <c r="D8" s="294"/>
      <c r="E8" s="294"/>
      <c r="F8" s="294"/>
      <c r="G8" s="294"/>
      <c r="H8" s="294"/>
      <c r="I8" s="294"/>
      <c r="J8" s="294"/>
      <c r="K8" s="294"/>
      <c r="L8" s="295"/>
      <c r="M8" s="279" t="s">
        <v>54</v>
      </c>
      <c r="N8" s="280"/>
      <c r="O8" s="280"/>
      <c r="P8" s="280"/>
      <c r="Q8" s="281"/>
      <c r="R8" s="273" t="s">
        <v>43</v>
      </c>
      <c r="S8" s="274"/>
      <c r="T8" s="274"/>
      <c r="U8" s="274"/>
      <c r="V8" s="274"/>
      <c r="W8" s="274"/>
      <c r="X8" s="274"/>
      <c r="Y8" s="274"/>
      <c r="Z8" s="275"/>
      <c r="AK8" s="103">
        <v>40664</v>
      </c>
    </row>
    <row r="9" spans="1:37" ht="13.5" thickBot="1">
      <c r="A9" s="296"/>
      <c r="B9" s="297"/>
      <c r="C9" s="297"/>
      <c r="D9" s="297"/>
      <c r="E9" s="297"/>
      <c r="F9" s="297"/>
      <c r="G9" s="297"/>
      <c r="H9" s="297"/>
      <c r="I9" s="297"/>
      <c r="J9" s="297"/>
      <c r="K9" s="297"/>
      <c r="L9" s="298"/>
      <c r="M9" s="282"/>
      <c r="N9" s="283"/>
      <c r="O9" s="283"/>
      <c r="P9" s="283"/>
      <c r="Q9" s="284"/>
      <c r="R9" s="276"/>
      <c r="S9" s="277"/>
      <c r="T9" s="277"/>
      <c r="U9" s="277"/>
      <c r="V9" s="277"/>
      <c r="W9" s="277"/>
      <c r="X9" s="277"/>
      <c r="Y9" s="277"/>
      <c r="Z9" s="278"/>
      <c r="AK9" s="103">
        <v>40695</v>
      </c>
    </row>
    <row r="10" spans="1:37" ht="56.25" customHeight="1" thickBot="1">
      <c r="A10" s="263" t="s">
        <v>3</v>
      </c>
      <c r="B10" s="267" t="s">
        <v>25</v>
      </c>
      <c r="C10" s="257" t="s">
        <v>46</v>
      </c>
      <c r="D10" s="266" t="s">
        <v>12</v>
      </c>
      <c r="E10" s="266"/>
      <c r="F10" s="266"/>
      <c r="G10" s="266"/>
      <c r="H10" s="267" t="s">
        <v>17</v>
      </c>
      <c r="I10" s="259" t="s">
        <v>28</v>
      </c>
      <c r="J10" s="257" t="s">
        <v>24</v>
      </c>
      <c r="K10" s="303" t="s">
        <v>13</v>
      </c>
      <c r="L10" s="261" t="s">
        <v>15</v>
      </c>
      <c r="M10" s="48" t="s">
        <v>27</v>
      </c>
      <c r="N10" s="285" t="s">
        <v>20</v>
      </c>
      <c r="O10" s="285" t="s">
        <v>21</v>
      </c>
      <c r="P10" s="285" t="s">
        <v>18</v>
      </c>
      <c r="Q10" s="290" t="s">
        <v>19</v>
      </c>
      <c r="R10" s="271" t="s">
        <v>51</v>
      </c>
      <c r="S10" s="287" t="s">
        <v>41</v>
      </c>
      <c r="T10" s="288"/>
      <c r="U10" s="288"/>
      <c r="V10" s="288"/>
      <c r="W10" s="288"/>
      <c r="X10" s="288"/>
      <c r="Y10" s="288"/>
      <c r="Z10" s="289"/>
      <c r="AA10" s="237" t="s">
        <v>42</v>
      </c>
      <c r="AB10" s="238"/>
      <c r="AC10" s="238"/>
      <c r="AD10" s="238"/>
      <c r="AE10" s="238"/>
      <c r="AF10" s="238"/>
      <c r="AG10" s="238"/>
      <c r="AH10" s="239"/>
      <c r="AK10" s="103">
        <v>40725</v>
      </c>
    </row>
    <row r="11" spans="1:37" ht="82.5" customHeight="1" thickBot="1">
      <c r="A11" s="264"/>
      <c r="B11" s="265"/>
      <c r="C11" s="258"/>
      <c r="D11" s="55" t="s">
        <v>23</v>
      </c>
      <c r="E11" s="55" t="s">
        <v>10</v>
      </c>
      <c r="F11" s="55" t="s">
        <v>7</v>
      </c>
      <c r="G11" s="56" t="s">
        <v>29</v>
      </c>
      <c r="H11" s="265"/>
      <c r="I11" s="260"/>
      <c r="J11" s="265"/>
      <c r="K11" s="304"/>
      <c r="L11" s="262"/>
      <c r="M11" s="47">
        <v>300</v>
      </c>
      <c r="N11" s="286"/>
      <c r="O11" s="286"/>
      <c r="P11" s="286"/>
      <c r="Q11" s="291"/>
      <c r="R11" s="272"/>
      <c r="S11" s="83" t="s">
        <v>40</v>
      </c>
      <c r="T11" s="84" t="s">
        <v>34</v>
      </c>
      <c r="U11" s="84" t="s">
        <v>35</v>
      </c>
      <c r="V11" s="84" t="s">
        <v>36</v>
      </c>
      <c r="W11" s="84" t="s">
        <v>37</v>
      </c>
      <c r="X11" s="84" t="s">
        <v>38</v>
      </c>
      <c r="Y11" s="84" t="s">
        <v>39</v>
      </c>
      <c r="Z11" s="85" t="s">
        <v>0</v>
      </c>
      <c r="AA11" s="90" t="s">
        <v>40</v>
      </c>
      <c r="AB11" s="91" t="s">
        <v>34</v>
      </c>
      <c r="AC11" s="91" t="s">
        <v>35</v>
      </c>
      <c r="AD11" s="91" t="s">
        <v>36</v>
      </c>
      <c r="AE11" s="91" t="s">
        <v>37</v>
      </c>
      <c r="AF11" s="91" t="s">
        <v>38</v>
      </c>
      <c r="AG11" s="91" t="s">
        <v>39</v>
      </c>
      <c r="AH11" s="92" t="s">
        <v>0</v>
      </c>
      <c r="AK11" s="103">
        <v>40756</v>
      </c>
    </row>
    <row r="12" spans="1:37" ht="13.5" thickBot="1">
      <c r="A12" s="57">
        <v>1</v>
      </c>
      <c r="B12" s="57">
        <v>2</v>
      </c>
      <c r="C12" s="58">
        <v>3</v>
      </c>
      <c r="D12" s="57">
        <v>4</v>
      </c>
      <c r="E12" s="57">
        <v>5</v>
      </c>
      <c r="F12" s="58">
        <v>6</v>
      </c>
      <c r="G12" s="57">
        <v>7</v>
      </c>
      <c r="H12" s="57">
        <v>8</v>
      </c>
      <c r="I12" s="57">
        <v>9</v>
      </c>
      <c r="J12" s="57">
        <v>10</v>
      </c>
      <c r="K12" s="59">
        <v>12</v>
      </c>
      <c r="L12" s="60">
        <v>13</v>
      </c>
      <c r="M12" s="71">
        <v>14</v>
      </c>
      <c r="N12" s="50">
        <v>15</v>
      </c>
      <c r="O12" s="49">
        <v>16</v>
      </c>
      <c r="P12" s="50">
        <v>17</v>
      </c>
      <c r="Q12" s="78">
        <v>18</v>
      </c>
      <c r="R12" s="127">
        <v>19</v>
      </c>
      <c r="S12" s="50">
        <v>20</v>
      </c>
      <c r="T12" s="78">
        <v>21</v>
      </c>
      <c r="U12" s="49">
        <v>22</v>
      </c>
      <c r="V12" s="50">
        <v>23</v>
      </c>
      <c r="W12" s="78">
        <v>24</v>
      </c>
      <c r="X12" s="49">
        <v>25</v>
      </c>
      <c r="Y12" s="50">
        <v>26</v>
      </c>
      <c r="Z12" s="78">
        <v>27</v>
      </c>
      <c r="AA12" s="49">
        <v>28</v>
      </c>
      <c r="AB12" s="50">
        <v>29</v>
      </c>
      <c r="AC12" s="78">
        <v>30</v>
      </c>
      <c r="AD12" s="49">
        <v>31</v>
      </c>
      <c r="AE12" s="50">
        <v>32</v>
      </c>
      <c r="AF12" s="78">
        <v>33</v>
      </c>
      <c r="AG12" s="49">
        <v>34</v>
      </c>
      <c r="AH12" s="50">
        <v>35</v>
      </c>
      <c r="AK12" s="103">
        <v>40787</v>
      </c>
    </row>
    <row r="13" spans="1:37" ht="12.75">
      <c r="A13" s="22"/>
      <c r="B13" s="104">
        <v>40725</v>
      </c>
      <c r="C13" s="27" t="s">
        <v>16</v>
      </c>
      <c r="D13" s="4"/>
      <c r="E13" s="4"/>
      <c r="F13" s="4"/>
      <c r="G13" s="5"/>
      <c r="H13" s="32"/>
      <c r="I13" s="23"/>
      <c r="J13" s="61">
        <f>_xlfn.IFERROR(ROUND((D13+G13)/H13,6),0)</f>
        <v>0</v>
      </c>
      <c r="K13" s="62">
        <f>IF(ISBLANK(D13)=TRUE,0,IF(C13="DPP nebo DPČ do 2500Kč",0,IF(C13="100% úvazek pro projekt",(0.34*($D13+F13+G13)),(0.34*((D13+F13+G13)/H13*I13)))))</f>
        <v>0</v>
      </c>
      <c r="L13" s="63">
        <f>IF(ISBLANK(D13)=TRUE,0,IF(C13="DPP nebo DPČ do 2500Kč",ROUND(((D13+G13)/(H13))*I13,6),(IF(C13="100% úvazek pro projekt",($D13+$E13+F13+G13),ROUND(((F13+D13+E13+G13)*I13/H13),6)))))</f>
        <v>0</v>
      </c>
      <c r="M13" s="43"/>
      <c r="N13" s="52">
        <f>IF(C13="DPP nebo DPČ do 2500Kč",0,IF(ISBLANK(M13)=TRUE,0,ROUND((0.34*O13),6)))</f>
        <v>0</v>
      </c>
      <c r="O13" s="52">
        <f>IF(ISBLANK(M13)=TRUE,0,ROUND((M13-J13)*I13,6))</f>
        <v>0</v>
      </c>
      <c r="P13" s="51">
        <f>IF(O3=0,K13,(K13-N13))</f>
        <v>0</v>
      </c>
      <c r="Q13" s="79">
        <f>IF(O13=0,L13,L13+O13)</f>
        <v>0</v>
      </c>
      <c r="R13" s="126">
        <v>23.489</v>
      </c>
      <c r="S13" s="119"/>
      <c r="T13" s="82"/>
      <c r="U13" s="82"/>
      <c r="V13" s="82"/>
      <c r="W13" s="82"/>
      <c r="X13" s="82"/>
      <c r="Y13" s="82"/>
      <c r="Z13" s="88">
        <f>SUM(S13:Y13)</f>
        <v>0</v>
      </c>
      <c r="AA13" s="97">
        <f>_xlfn.IFERROR(ROUND(($P13+$Q13)*S13/$Z13/$R13,6),0)</f>
        <v>0</v>
      </c>
      <c r="AB13" s="97">
        <f>_xlfn.IFERROR(ROUND(($P13+$Q13)*T13/$Z13/$R13,6),0)</f>
        <v>0</v>
      </c>
      <c r="AC13" s="97">
        <f aca="true" t="shared" si="0" ref="AC13:AG19">_xlfn.IFERROR(ROUND(($P13+$Q13)*U13/$Z13/$R13,6),0)</f>
        <v>0</v>
      </c>
      <c r="AD13" s="97">
        <f t="shared" si="0"/>
        <v>0</v>
      </c>
      <c r="AE13" s="97">
        <f t="shared" si="0"/>
        <v>0</v>
      </c>
      <c r="AF13" s="97">
        <f t="shared" si="0"/>
        <v>0</v>
      </c>
      <c r="AG13" s="97">
        <f t="shared" si="0"/>
        <v>0</v>
      </c>
      <c r="AH13" s="97">
        <f aca="true" t="shared" si="1" ref="AH13:AH19">SUM(AA13:AG13)</f>
        <v>0</v>
      </c>
      <c r="AK13" s="103">
        <v>40817</v>
      </c>
    </row>
    <row r="14" spans="1:37" ht="12.75">
      <c r="A14" s="36"/>
      <c r="B14" s="104">
        <v>40756</v>
      </c>
      <c r="C14" s="27" t="s">
        <v>14</v>
      </c>
      <c r="D14" s="4">
        <v>10000</v>
      </c>
      <c r="E14" s="4"/>
      <c r="F14" s="4"/>
      <c r="G14" s="5"/>
      <c r="H14" s="32">
        <v>150</v>
      </c>
      <c r="I14" s="23">
        <v>50</v>
      </c>
      <c r="J14" s="61">
        <f aca="true" t="shared" si="2" ref="J14:J19">_xlfn.IFERROR(ROUND((D14+G14)/H14,6),0)</f>
        <v>66.666667</v>
      </c>
      <c r="K14" s="62">
        <f aca="true" t="shared" si="3" ref="K14:K19">IF(ISBLANK(D14)=TRUE,0,IF(C14="DPP nebo DPČ do 2500Kč",0,IF(C14="100% úvazek pro projekt",(0.34*($D14+F14+G14)),(0.34*((D14+F14+G14)/H14*I14)))))</f>
        <v>1133.3333333333335</v>
      </c>
      <c r="L14" s="63">
        <f aca="true" t="shared" si="4" ref="L14:L19">IF(ISBLANK(D14)=TRUE,0,IF(C14="DPP nebo DPČ do 2500Kč",ROUND(((D14+G14)/(H14))*I14,6),(IF(C14="100% úvazek pro projekt",($D14+$E14+F14+G14),ROUND(((F14+D14+E14+G14)*I14/H14),6)))))</f>
        <v>3333.333333</v>
      </c>
      <c r="M14" s="43"/>
      <c r="N14" s="52">
        <f aca="true" t="shared" si="5" ref="N14:N19">IF(C14="DPP nebo DPČ do 2500Kč",0,IF(ISBLANK(M14)=TRUE,0,ROUND((0.34*O14),6)))</f>
        <v>0</v>
      </c>
      <c r="O14" s="52">
        <f aca="true" t="shared" si="6" ref="O14:O19">IF(ISBLANK(M14)=TRUE,0,ROUND((M14-J14)*I14,6))</f>
        <v>0</v>
      </c>
      <c r="P14" s="51">
        <f aca="true" t="shared" si="7" ref="P14:P19">IF(O4=0,K14,(K14-N14))</f>
        <v>1133.3333333333335</v>
      </c>
      <c r="Q14" s="79">
        <f aca="true" t="shared" si="8" ref="Q14:Q19">IF(O14=0,L14,L14+O14)</f>
        <v>3333.333333</v>
      </c>
      <c r="R14" s="129">
        <v>23.489</v>
      </c>
      <c r="S14" s="119"/>
      <c r="T14" s="82">
        <v>0</v>
      </c>
      <c r="U14" s="82">
        <v>0</v>
      </c>
      <c r="V14" s="82"/>
      <c r="W14" s="82"/>
      <c r="X14" s="82"/>
      <c r="Y14" s="82"/>
      <c r="Z14" s="88">
        <f aca="true" t="shared" si="9" ref="Z14:Z19">SUM(S14:Y14)</f>
        <v>0</v>
      </c>
      <c r="AA14" s="97">
        <f aca="true" t="shared" si="10" ref="AA14:AB19">_xlfn.IFERROR(ROUND(($P14+$Q14)*S14/$Z14/$R14,6),0)</f>
        <v>0</v>
      </c>
      <c r="AB14" s="97">
        <f t="shared" si="10"/>
        <v>0</v>
      </c>
      <c r="AC14" s="97">
        <f t="shared" si="0"/>
        <v>0</v>
      </c>
      <c r="AD14" s="97">
        <f t="shared" si="0"/>
        <v>0</v>
      </c>
      <c r="AE14" s="97">
        <f t="shared" si="0"/>
        <v>0</v>
      </c>
      <c r="AF14" s="97">
        <f t="shared" si="0"/>
        <v>0</v>
      </c>
      <c r="AG14" s="97">
        <f t="shared" si="0"/>
        <v>0</v>
      </c>
      <c r="AH14" s="97">
        <f t="shared" si="1"/>
        <v>0</v>
      </c>
      <c r="AK14" s="103">
        <v>40848</v>
      </c>
    </row>
    <row r="15" spans="1:37" ht="12.75">
      <c r="A15" s="36"/>
      <c r="B15" s="104">
        <v>40787</v>
      </c>
      <c r="C15" s="27" t="s">
        <v>47</v>
      </c>
      <c r="D15" s="4"/>
      <c r="E15" s="4"/>
      <c r="F15" s="4"/>
      <c r="G15" s="5"/>
      <c r="H15" s="32"/>
      <c r="I15" s="23"/>
      <c r="J15" s="61">
        <f t="shared" si="2"/>
        <v>0</v>
      </c>
      <c r="K15" s="62">
        <f t="shared" si="3"/>
        <v>0</v>
      </c>
      <c r="L15" s="63">
        <f t="shared" si="4"/>
        <v>0</v>
      </c>
      <c r="M15" s="43"/>
      <c r="N15" s="52">
        <f t="shared" si="5"/>
        <v>0</v>
      </c>
      <c r="O15" s="52">
        <f t="shared" si="6"/>
        <v>0</v>
      </c>
      <c r="P15" s="51">
        <f t="shared" si="7"/>
        <v>0</v>
      </c>
      <c r="Q15" s="79">
        <f t="shared" si="8"/>
        <v>0</v>
      </c>
      <c r="R15" s="129">
        <v>23.489</v>
      </c>
      <c r="S15" s="119"/>
      <c r="T15" s="82"/>
      <c r="U15" s="82"/>
      <c r="V15" s="82"/>
      <c r="W15" s="82"/>
      <c r="X15" s="82"/>
      <c r="Y15" s="82"/>
      <c r="Z15" s="88">
        <f t="shared" si="9"/>
        <v>0</v>
      </c>
      <c r="AA15" s="97">
        <f t="shared" si="10"/>
        <v>0</v>
      </c>
      <c r="AB15" s="97">
        <f t="shared" si="10"/>
        <v>0</v>
      </c>
      <c r="AC15" s="97">
        <f t="shared" si="0"/>
        <v>0</v>
      </c>
      <c r="AD15" s="97">
        <f t="shared" si="0"/>
        <v>0</v>
      </c>
      <c r="AE15" s="97">
        <f t="shared" si="0"/>
        <v>0</v>
      </c>
      <c r="AF15" s="97">
        <f t="shared" si="0"/>
        <v>0</v>
      </c>
      <c r="AG15" s="97">
        <f t="shared" si="0"/>
        <v>0</v>
      </c>
      <c r="AH15" s="97">
        <f t="shared" si="1"/>
        <v>0</v>
      </c>
      <c r="AK15" s="103">
        <v>40878</v>
      </c>
    </row>
    <row r="16" spans="1:37" ht="12.75">
      <c r="A16" s="36"/>
      <c r="B16" s="104">
        <v>40817</v>
      </c>
      <c r="C16" s="27" t="s">
        <v>14</v>
      </c>
      <c r="D16" s="4"/>
      <c r="E16" s="4"/>
      <c r="F16" s="4"/>
      <c r="G16" s="5"/>
      <c r="H16" s="32"/>
      <c r="I16" s="23"/>
      <c r="J16" s="61">
        <f t="shared" si="2"/>
        <v>0</v>
      </c>
      <c r="K16" s="62">
        <f t="shared" si="3"/>
        <v>0</v>
      </c>
      <c r="L16" s="63">
        <f t="shared" si="4"/>
        <v>0</v>
      </c>
      <c r="M16" s="43"/>
      <c r="N16" s="52">
        <f t="shared" si="5"/>
        <v>0</v>
      </c>
      <c r="O16" s="52">
        <f t="shared" si="6"/>
        <v>0</v>
      </c>
      <c r="P16" s="51">
        <f t="shared" si="7"/>
        <v>0</v>
      </c>
      <c r="Q16" s="79">
        <f t="shared" si="8"/>
        <v>0</v>
      </c>
      <c r="R16" s="129">
        <v>23.489</v>
      </c>
      <c r="S16" s="119"/>
      <c r="T16" s="82"/>
      <c r="U16" s="82"/>
      <c r="V16" s="82"/>
      <c r="W16" s="82"/>
      <c r="X16" s="82"/>
      <c r="Y16" s="82"/>
      <c r="Z16" s="88">
        <f t="shared" si="9"/>
        <v>0</v>
      </c>
      <c r="AA16" s="97">
        <f t="shared" si="10"/>
        <v>0</v>
      </c>
      <c r="AB16" s="97">
        <f t="shared" si="10"/>
        <v>0</v>
      </c>
      <c r="AC16" s="97">
        <f t="shared" si="0"/>
        <v>0</v>
      </c>
      <c r="AD16" s="97">
        <f t="shared" si="0"/>
        <v>0</v>
      </c>
      <c r="AE16" s="97">
        <f t="shared" si="0"/>
        <v>0</v>
      </c>
      <c r="AF16" s="97">
        <f t="shared" si="0"/>
        <v>0</v>
      </c>
      <c r="AG16" s="97">
        <f t="shared" si="0"/>
        <v>0</v>
      </c>
      <c r="AH16" s="97">
        <f t="shared" si="1"/>
        <v>0</v>
      </c>
      <c r="AK16" s="103">
        <v>40909</v>
      </c>
    </row>
    <row r="17" spans="1:37" ht="12.75">
      <c r="A17" s="36"/>
      <c r="B17" s="104">
        <v>40848</v>
      </c>
      <c r="C17" s="27" t="s">
        <v>14</v>
      </c>
      <c r="D17" s="4"/>
      <c r="E17" s="4"/>
      <c r="F17" s="4"/>
      <c r="G17" s="5"/>
      <c r="H17" s="32"/>
      <c r="I17" s="23"/>
      <c r="J17" s="61">
        <f t="shared" si="2"/>
        <v>0</v>
      </c>
      <c r="K17" s="62">
        <f t="shared" si="3"/>
        <v>0</v>
      </c>
      <c r="L17" s="63">
        <f t="shared" si="4"/>
        <v>0</v>
      </c>
      <c r="M17" s="43"/>
      <c r="N17" s="52">
        <f t="shared" si="5"/>
        <v>0</v>
      </c>
      <c r="O17" s="52">
        <f t="shared" si="6"/>
        <v>0</v>
      </c>
      <c r="P17" s="51">
        <f t="shared" si="7"/>
        <v>0</v>
      </c>
      <c r="Q17" s="79">
        <f t="shared" si="8"/>
        <v>0</v>
      </c>
      <c r="R17" s="129">
        <v>23.489</v>
      </c>
      <c r="S17" s="119"/>
      <c r="T17" s="82"/>
      <c r="U17" s="82"/>
      <c r="V17" s="82"/>
      <c r="W17" s="82"/>
      <c r="X17" s="82"/>
      <c r="Y17" s="82"/>
      <c r="Z17" s="88">
        <f t="shared" si="9"/>
        <v>0</v>
      </c>
      <c r="AA17" s="97">
        <f t="shared" si="10"/>
        <v>0</v>
      </c>
      <c r="AB17" s="97">
        <f t="shared" si="10"/>
        <v>0</v>
      </c>
      <c r="AC17" s="97">
        <f t="shared" si="0"/>
        <v>0</v>
      </c>
      <c r="AD17" s="97">
        <f t="shared" si="0"/>
        <v>0</v>
      </c>
      <c r="AE17" s="97">
        <f t="shared" si="0"/>
        <v>0</v>
      </c>
      <c r="AF17" s="97">
        <f t="shared" si="0"/>
        <v>0</v>
      </c>
      <c r="AG17" s="97">
        <f t="shared" si="0"/>
        <v>0</v>
      </c>
      <c r="AH17" s="97">
        <f t="shared" si="1"/>
        <v>0</v>
      </c>
      <c r="AK17" s="103">
        <v>40940</v>
      </c>
    </row>
    <row r="18" spans="1:37" ht="12.75">
      <c r="A18" s="36"/>
      <c r="B18" s="104">
        <v>40878</v>
      </c>
      <c r="C18" s="27" t="s">
        <v>16</v>
      </c>
      <c r="D18" s="4"/>
      <c r="E18" s="4"/>
      <c r="F18" s="4"/>
      <c r="G18" s="5"/>
      <c r="H18" s="32"/>
      <c r="I18" s="23"/>
      <c r="J18" s="61">
        <f t="shared" si="2"/>
        <v>0</v>
      </c>
      <c r="K18" s="62">
        <f t="shared" si="3"/>
        <v>0</v>
      </c>
      <c r="L18" s="63">
        <f t="shared" si="4"/>
        <v>0</v>
      </c>
      <c r="M18" s="43"/>
      <c r="N18" s="52">
        <f t="shared" si="5"/>
        <v>0</v>
      </c>
      <c r="O18" s="52">
        <f t="shared" si="6"/>
        <v>0</v>
      </c>
      <c r="P18" s="51">
        <f t="shared" si="7"/>
        <v>0</v>
      </c>
      <c r="Q18" s="79">
        <f t="shared" si="8"/>
        <v>0</v>
      </c>
      <c r="R18" s="129">
        <v>23.489</v>
      </c>
      <c r="S18" s="119"/>
      <c r="T18" s="82"/>
      <c r="U18" s="82"/>
      <c r="V18" s="82"/>
      <c r="W18" s="82"/>
      <c r="X18" s="82"/>
      <c r="Y18" s="82"/>
      <c r="Z18" s="88">
        <f t="shared" si="9"/>
        <v>0</v>
      </c>
      <c r="AA18" s="97">
        <f t="shared" si="10"/>
        <v>0</v>
      </c>
      <c r="AB18" s="97">
        <f t="shared" si="10"/>
        <v>0</v>
      </c>
      <c r="AC18" s="97">
        <f t="shared" si="0"/>
        <v>0</v>
      </c>
      <c r="AD18" s="97">
        <f t="shared" si="0"/>
        <v>0</v>
      </c>
      <c r="AE18" s="97">
        <f t="shared" si="0"/>
        <v>0</v>
      </c>
      <c r="AF18" s="97">
        <f t="shared" si="0"/>
        <v>0</v>
      </c>
      <c r="AG18" s="97">
        <f t="shared" si="0"/>
        <v>0</v>
      </c>
      <c r="AH18" s="97">
        <f t="shared" si="1"/>
        <v>0</v>
      </c>
      <c r="AK18" s="103">
        <v>40969</v>
      </c>
    </row>
    <row r="19" spans="1:37" ht="13.5" thickBot="1">
      <c r="A19" s="36"/>
      <c r="B19" s="104">
        <v>40909</v>
      </c>
      <c r="C19" s="27" t="s">
        <v>14</v>
      </c>
      <c r="D19" s="4"/>
      <c r="E19" s="4"/>
      <c r="F19" s="4"/>
      <c r="G19" s="5"/>
      <c r="H19" s="32"/>
      <c r="I19" s="23"/>
      <c r="J19" s="61">
        <f t="shared" si="2"/>
        <v>0</v>
      </c>
      <c r="K19" s="62">
        <f t="shared" si="3"/>
        <v>0</v>
      </c>
      <c r="L19" s="63">
        <f t="shared" si="4"/>
        <v>0</v>
      </c>
      <c r="M19" s="43"/>
      <c r="N19" s="52">
        <f t="shared" si="5"/>
        <v>0</v>
      </c>
      <c r="O19" s="52">
        <f t="shared" si="6"/>
        <v>0</v>
      </c>
      <c r="P19" s="51">
        <f t="shared" si="7"/>
        <v>0</v>
      </c>
      <c r="Q19" s="79">
        <f t="shared" si="8"/>
        <v>0</v>
      </c>
      <c r="R19" s="130">
        <v>23.489</v>
      </c>
      <c r="S19" s="120"/>
      <c r="T19" s="86"/>
      <c r="U19" s="86"/>
      <c r="V19" s="86"/>
      <c r="W19" s="86"/>
      <c r="X19" s="86"/>
      <c r="Y19" s="86"/>
      <c r="Z19" s="88">
        <f t="shared" si="9"/>
        <v>0</v>
      </c>
      <c r="AA19" s="97">
        <f t="shared" si="10"/>
        <v>0</v>
      </c>
      <c r="AB19" s="97">
        <f t="shared" si="10"/>
        <v>0</v>
      </c>
      <c r="AC19" s="97">
        <f t="shared" si="0"/>
        <v>0</v>
      </c>
      <c r="AD19" s="97">
        <f t="shared" si="0"/>
        <v>0</v>
      </c>
      <c r="AE19" s="97">
        <f t="shared" si="0"/>
        <v>0</v>
      </c>
      <c r="AF19" s="97">
        <f t="shared" si="0"/>
        <v>0</v>
      </c>
      <c r="AG19" s="97">
        <f t="shared" si="0"/>
        <v>0</v>
      </c>
      <c r="AH19" s="97">
        <f t="shared" si="1"/>
        <v>0</v>
      </c>
      <c r="AK19" s="103">
        <v>41000</v>
      </c>
    </row>
    <row r="20" spans="1:37" ht="13.5" thickBot="1">
      <c r="A20" s="68" t="s">
        <v>26</v>
      </c>
      <c r="B20" s="69" t="s">
        <v>8</v>
      </c>
      <c r="C20" s="69" t="s">
        <v>4</v>
      </c>
      <c r="D20" s="70">
        <f aca="true" t="shared" si="11" ref="D20:I20">SUM(D13:D19)</f>
        <v>10000</v>
      </c>
      <c r="E20" s="70">
        <f t="shared" si="11"/>
        <v>0</v>
      </c>
      <c r="F20" s="70">
        <f t="shared" si="11"/>
        <v>0</v>
      </c>
      <c r="G20" s="70">
        <f t="shared" si="11"/>
        <v>0</v>
      </c>
      <c r="H20" s="70">
        <f t="shared" si="11"/>
        <v>150</v>
      </c>
      <c r="I20" s="70">
        <f t="shared" si="11"/>
        <v>50</v>
      </c>
      <c r="J20" s="114" t="s">
        <v>8</v>
      </c>
      <c r="K20" s="65">
        <f>SUM(K13:K19)</f>
        <v>1133.3333333333335</v>
      </c>
      <c r="L20" s="66">
        <f>SUM(L13:L19)</f>
        <v>3333.333333</v>
      </c>
      <c r="M20" s="113" t="s">
        <v>8</v>
      </c>
      <c r="N20" s="112">
        <f>SUM(N13:N19)</f>
        <v>0</v>
      </c>
      <c r="O20" s="112">
        <f>SUM(O13:O19)</f>
        <v>0</v>
      </c>
      <c r="P20" s="112">
        <f>SUM(P13:P19)</f>
        <v>1133.3333333333335</v>
      </c>
      <c r="Q20" s="115">
        <f>SUM(Q13:Q19)</f>
        <v>3333.333333</v>
      </c>
      <c r="R20" s="128" t="s">
        <v>8</v>
      </c>
      <c r="S20" s="121">
        <f>SUM(S13:S19)</f>
        <v>0</v>
      </c>
      <c r="T20" s="93">
        <f aca="true" t="shared" si="12" ref="T20:Y20">SUM(T13:T19)</f>
        <v>0</v>
      </c>
      <c r="U20" s="93">
        <f t="shared" si="12"/>
        <v>0</v>
      </c>
      <c r="V20" s="93">
        <f t="shared" si="12"/>
        <v>0</v>
      </c>
      <c r="W20" s="93">
        <f t="shared" si="12"/>
        <v>0</v>
      </c>
      <c r="X20" s="93">
        <f t="shared" si="12"/>
        <v>0</v>
      </c>
      <c r="Y20" s="93">
        <f t="shared" si="12"/>
        <v>0</v>
      </c>
      <c r="Z20" s="89">
        <f>SUM(S20:Y20)</f>
        <v>0</v>
      </c>
      <c r="AA20" s="98">
        <f>SUM(AA13:AA19)</f>
        <v>0</v>
      </c>
      <c r="AB20" s="98">
        <f aca="true" t="shared" si="13" ref="AB20:AH20">SUM(AB13:AB19)</f>
        <v>0</v>
      </c>
      <c r="AC20" s="98">
        <f t="shared" si="13"/>
        <v>0</v>
      </c>
      <c r="AD20" s="98">
        <f t="shared" si="13"/>
        <v>0</v>
      </c>
      <c r="AE20" s="98">
        <f t="shared" si="13"/>
        <v>0</v>
      </c>
      <c r="AF20" s="98">
        <f t="shared" si="13"/>
        <v>0</v>
      </c>
      <c r="AG20" s="98">
        <f t="shared" si="13"/>
        <v>0</v>
      </c>
      <c r="AH20" s="98">
        <f t="shared" si="13"/>
        <v>0</v>
      </c>
      <c r="AK20" s="103">
        <v>41030</v>
      </c>
    </row>
    <row r="21" spans="1:37" ht="12.75">
      <c r="A21" s="6"/>
      <c r="B21" s="104">
        <v>40725</v>
      </c>
      <c r="C21" s="27" t="s">
        <v>14</v>
      </c>
      <c r="D21" s="4"/>
      <c r="E21" s="4"/>
      <c r="F21" s="4"/>
      <c r="G21" s="5"/>
      <c r="H21" s="32"/>
      <c r="I21" s="23"/>
      <c r="J21" s="61">
        <f>_xlfn.IFERROR(ROUND((D21+G21)/H21,6),0)</f>
        <v>0</v>
      </c>
      <c r="K21" s="62">
        <f>IF(ISBLANK(D21)=TRUE,0,IF(C21="DPP nebo DPČ do 2500Kč",0,IF(C21="100% úvazek pro projekt",(0.34*($D21+F21+G21)),(0.34*((D21+F21+G21)/H21*I21)))))</f>
        <v>0</v>
      </c>
      <c r="L21" s="63">
        <f>IF(ISBLANK(D21)=TRUE,0,IF(C21="DPP nebo DPČ do 2500Kč",ROUND(((D21+G21)/(H21))*I21,6),(IF(C21="100% úvazek pro projekt",($D21+$E21+F21+G21),ROUND(((F21+D21+E21+G21)*I21/H21),6)))))</f>
        <v>0</v>
      </c>
      <c r="M21" s="43"/>
      <c r="N21" s="52">
        <f>IF(C21="DPP nebo DPČ do 2500Kč",0,IF(ISBLANK(M21)=TRUE,0,ROUND((0.34*O21),6)))</f>
        <v>0</v>
      </c>
      <c r="O21" s="52">
        <f>IF(ISBLANK(M21)=TRUE,0,ROUND((M21-J21)*I21,6))</f>
        <v>0</v>
      </c>
      <c r="P21" s="51">
        <f>IF(O11=0,K21,(K21-N21))</f>
        <v>0</v>
      </c>
      <c r="Q21" s="79">
        <f>IF(O21=0,L21,L21+O21)</f>
        <v>0</v>
      </c>
      <c r="R21" s="123"/>
      <c r="S21" s="122"/>
      <c r="T21" s="87"/>
      <c r="U21" s="87"/>
      <c r="V21" s="87"/>
      <c r="W21" s="87"/>
      <c r="X21" s="87"/>
      <c r="Y21" s="87"/>
      <c r="Z21" s="88">
        <f>SUM(S21:Y21)</f>
        <v>0</v>
      </c>
      <c r="AA21" s="97">
        <f>_xlfn.IFERROR(ROUND(($P21+$Q21)*S21/$Z21/$R21,6),0)</f>
        <v>0</v>
      </c>
      <c r="AB21" s="97">
        <f>_xlfn.IFERROR(ROUND(($P21+$Q21)*T21/$Z21/$R21,6),0)</f>
        <v>0</v>
      </c>
      <c r="AC21" s="97">
        <f aca="true" t="shared" si="14" ref="AC21:AG27">_xlfn.IFERROR(ROUND(($P21+$Q21)*U21/$Z21/$R21,6),0)</f>
        <v>0</v>
      </c>
      <c r="AD21" s="97">
        <f t="shared" si="14"/>
        <v>0</v>
      </c>
      <c r="AE21" s="97">
        <f t="shared" si="14"/>
        <v>0</v>
      </c>
      <c r="AF21" s="97">
        <f t="shared" si="14"/>
        <v>0</v>
      </c>
      <c r="AG21" s="97">
        <f t="shared" si="14"/>
        <v>0</v>
      </c>
      <c r="AH21" s="97">
        <f>SUM(AA21:AG21)</f>
        <v>0</v>
      </c>
      <c r="AK21" s="103">
        <v>41061</v>
      </c>
    </row>
    <row r="22" spans="1:37" ht="12.75">
      <c r="A22" s="6"/>
      <c r="B22" s="104">
        <v>40756</v>
      </c>
      <c r="C22" s="27" t="s">
        <v>16</v>
      </c>
      <c r="D22" s="4"/>
      <c r="E22" s="4"/>
      <c r="F22" s="4"/>
      <c r="G22" s="5"/>
      <c r="H22" s="32"/>
      <c r="I22" s="23"/>
      <c r="J22" s="61">
        <f aca="true" t="shared" si="15" ref="J22:J27">_xlfn.IFERROR(ROUND((D22+G22)/H22,6),0)</f>
        <v>0</v>
      </c>
      <c r="K22" s="62">
        <f aca="true" t="shared" si="16" ref="K22:K27">IF(ISBLANK(D22)=TRUE,0,IF(C22="DPP nebo DPČ do 2500Kč",0,IF(C22="100% úvazek pro projekt",(0.34*($D22+F22+G22)),(0.34*((D22+F22+G22)/H22*I22)))))</f>
        <v>0</v>
      </c>
      <c r="L22" s="63">
        <f aca="true" t="shared" si="17" ref="L22:L27">IF(ISBLANK(D22)=TRUE,0,IF(C22="DPP nebo DPČ do 2500Kč",ROUND(((D22+G22)/(H22))*I22,6),(IF(C22="100% úvazek pro projekt",($D22+$E22+F22+G22),ROUND(((F22+D22+E22+G22)*I22/H22),6)))))</f>
        <v>0</v>
      </c>
      <c r="M22" s="43"/>
      <c r="N22" s="52">
        <f aca="true" t="shared" si="18" ref="N22:N27">IF(C22="DPP nebo DPČ do 2500Kč",0,IF(ISBLANK(M22)=TRUE,0,ROUND((0.34*O22),6)))</f>
        <v>0</v>
      </c>
      <c r="O22" s="52">
        <f aca="true" t="shared" si="19" ref="O22:O27">IF(ISBLANK(M22)=TRUE,0,ROUND((M22-J22)*I22,6))</f>
        <v>0</v>
      </c>
      <c r="P22" s="51">
        <f aca="true" t="shared" si="20" ref="P22:P27">IF(O12=0,K22,(K22-N22))</f>
        <v>0</v>
      </c>
      <c r="Q22" s="79">
        <f aca="true" t="shared" si="21" ref="Q22:Q27">IF(O22=0,L22,L22+O22)</f>
        <v>0</v>
      </c>
      <c r="R22" s="123"/>
      <c r="S22" s="119"/>
      <c r="T22" s="82"/>
      <c r="U22" s="82"/>
      <c r="V22" s="82"/>
      <c r="W22" s="82"/>
      <c r="X22" s="82"/>
      <c r="Y22" s="82"/>
      <c r="Z22" s="88">
        <f aca="true" t="shared" si="22" ref="Z22:Z27">SUM(S22:Y22)</f>
        <v>0</v>
      </c>
      <c r="AA22" s="97">
        <f aca="true" t="shared" si="23" ref="AA22:AB27">_xlfn.IFERROR(ROUND(($P22+$Q22)*S22/$Z22/$R22,6),0)</f>
        <v>0</v>
      </c>
      <c r="AB22" s="97">
        <f t="shared" si="23"/>
        <v>0</v>
      </c>
      <c r="AC22" s="97">
        <f t="shared" si="14"/>
        <v>0</v>
      </c>
      <c r="AD22" s="97">
        <f t="shared" si="14"/>
        <v>0</v>
      </c>
      <c r="AE22" s="97">
        <f t="shared" si="14"/>
        <v>0</v>
      </c>
      <c r="AF22" s="97">
        <f t="shared" si="14"/>
        <v>0</v>
      </c>
      <c r="AG22" s="97">
        <f t="shared" si="14"/>
        <v>0</v>
      </c>
      <c r="AH22" s="97">
        <f aca="true" t="shared" si="24" ref="AH22:AH27">SUM(AA22:AG22)</f>
        <v>0</v>
      </c>
      <c r="AK22" s="103">
        <v>41091</v>
      </c>
    </row>
    <row r="23" spans="1:37" ht="12.75">
      <c r="A23" s="6"/>
      <c r="B23" s="104">
        <v>40787</v>
      </c>
      <c r="C23" s="27" t="s">
        <v>14</v>
      </c>
      <c r="D23" s="4"/>
      <c r="E23" s="4"/>
      <c r="F23" s="4"/>
      <c r="G23" s="5"/>
      <c r="H23" s="32"/>
      <c r="I23" s="23"/>
      <c r="J23" s="61">
        <f t="shared" si="15"/>
        <v>0</v>
      </c>
      <c r="K23" s="62">
        <f t="shared" si="16"/>
        <v>0</v>
      </c>
      <c r="L23" s="63">
        <f t="shared" si="17"/>
        <v>0</v>
      </c>
      <c r="M23" s="43"/>
      <c r="N23" s="52">
        <f t="shared" si="18"/>
        <v>0</v>
      </c>
      <c r="O23" s="52">
        <f t="shared" si="19"/>
        <v>0</v>
      </c>
      <c r="P23" s="51">
        <f t="shared" si="20"/>
        <v>0</v>
      </c>
      <c r="Q23" s="79">
        <f t="shared" si="21"/>
        <v>0</v>
      </c>
      <c r="R23" s="123"/>
      <c r="S23" s="119"/>
      <c r="T23" s="82"/>
      <c r="U23" s="82"/>
      <c r="V23" s="82"/>
      <c r="W23" s="82"/>
      <c r="X23" s="82"/>
      <c r="Y23" s="82"/>
      <c r="Z23" s="88">
        <f t="shared" si="22"/>
        <v>0</v>
      </c>
      <c r="AA23" s="97">
        <f t="shared" si="23"/>
        <v>0</v>
      </c>
      <c r="AB23" s="97">
        <f t="shared" si="23"/>
        <v>0</v>
      </c>
      <c r="AC23" s="97">
        <f t="shared" si="14"/>
        <v>0</v>
      </c>
      <c r="AD23" s="97">
        <f t="shared" si="14"/>
        <v>0</v>
      </c>
      <c r="AE23" s="97">
        <f t="shared" si="14"/>
        <v>0</v>
      </c>
      <c r="AF23" s="97">
        <f t="shared" si="14"/>
        <v>0</v>
      </c>
      <c r="AG23" s="97">
        <f t="shared" si="14"/>
        <v>0</v>
      </c>
      <c r="AH23" s="97">
        <f t="shared" si="24"/>
        <v>0</v>
      </c>
      <c r="AK23" s="103">
        <v>41122</v>
      </c>
    </row>
    <row r="24" spans="1:37" ht="12.75">
      <c r="A24" s="6"/>
      <c r="B24" s="104">
        <v>40817</v>
      </c>
      <c r="C24" s="27" t="s">
        <v>47</v>
      </c>
      <c r="D24" s="4"/>
      <c r="E24" s="4"/>
      <c r="F24" s="4"/>
      <c r="G24" s="5"/>
      <c r="H24" s="32"/>
      <c r="I24" s="23"/>
      <c r="J24" s="61">
        <f t="shared" si="15"/>
        <v>0</v>
      </c>
      <c r="K24" s="62">
        <f t="shared" si="16"/>
        <v>0</v>
      </c>
      <c r="L24" s="63">
        <f t="shared" si="17"/>
        <v>0</v>
      </c>
      <c r="M24" s="43"/>
      <c r="N24" s="52">
        <f t="shared" si="18"/>
        <v>0</v>
      </c>
      <c r="O24" s="52">
        <f t="shared" si="19"/>
        <v>0</v>
      </c>
      <c r="P24" s="51">
        <f t="shared" si="20"/>
        <v>0</v>
      </c>
      <c r="Q24" s="79">
        <f t="shared" si="21"/>
        <v>0</v>
      </c>
      <c r="R24" s="123"/>
      <c r="S24" s="119"/>
      <c r="T24" s="82"/>
      <c r="U24" s="82"/>
      <c r="V24" s="82"/>
      <c r="W24" s="82"/>
      <c r="X24" s="82"/>
      <c r="Y24" s="82"/>
      <c r="Z24" s="88">
        <f t="shared" si="22"/>
        <v>0</v>
      </c>
      <c r="AA24" s="97">
        <f t="shared" si="23"/>
        <v>0</v>
      </c>
      <c r="AB24" s="97">
        <f t="shared" si="23"/>
        <v>0</v>
      </c>
      <c r="AC24" s="97">
        <f t="shared" si="14"/>
        <v>0</v>
      </c>
      <c r="AD24" s="97">
        <f t="shared" si="14"/>
        <v>0</v>
      </c>
      <c r="AE24" s="97">
        <f t="shared" si="14"/>
        <v>0</v>
      </c>
      <c r="AF24" s="97">
        <f t="shared" si="14"/>
        <v>0</v>
      </c>
      <c r="AG24" s="97">
        <f t="shared" si="14"/>
        <v>0</v>
      </c>
      <c r="AH24" s="97">
        <f t="shared" si="24"/>
        <v>0</v>
      </c>
      <c r="AK24" s="103">
        <v>41153</v>
      </c>
    </row>
    <row r="25" spans="1:37" ht="12.75">
      <c r="A25" s="6"/>
      <c r="B25" s="104">
        <v>40848</v>
      </c>
      <c r="C25" s="27" t="s">
        <v>16</v>
      </c>
      <c r="D25" s="4"/>
      <c r="E25" s="4"/>
      <c r="F25" s="4"/>
      <c r="G25" s="5"/>
      <c r="H25" s="32"/>
      <c r="I25" s="23"/>
      <c r="J25" s="61">
        <f t="shared" si="15"/>
        <v>0</v>
      </c>
      <c r="K25" s="62">
        <f t="shared" si="16"/>
        <v>0</v>
      </c>
      <c r="L25" s="63">
        <f t="shared" si="17"/>
        <v>0</v>
      </c>
      <c r="M25" s="43"/>
      <c r="N25" s="52">
        <f t="shared" si="18"/>
        <v>0</v>
      </c>
      <c r="O25" s="52">
        <f t="shared" si="19"/>
        <v>0</v>
      </c>
      <c r="P25" s="51">
        <f t="shared" si="20"/>
        <v>0</v>
      </c>
      <c r="Q25" s="79">
        <f t="shared" si="21"/>
        <v>0</v>
      </c>
      <c r="R25" s="123"/>
      <c r="S25" s="119"/>
      <c r="T25" s="82"/>
      <c r="U25" s="82"/>
      <c r="V25" s="82"/>
      <c r="W25" s="82"/>
      <c r="X25" s="82"/>
      <c r="Y25" s="82"/>
      <c r="Z25" s="88">
        <f t="shared" si="22"/>
        <v>0</v>
      </c>
      <c r="AA25" s="97">
        <f t="shared" si="23"/>
        <v>0</v>
      </c>
      <c r="AB25" s="97">
        <f t="shared" si="23"/>
        <v>0</v>
      </c>
      <c r="AC25" s="97">
        <f t="shared" si="14"/>
        <v>0</v>
      </c>
      <c r="AD25" s="97">
        <f t="shared" si="14"/>
        <v>0</v>
      </c>
      <c r="AE25" s="97">
        <f t="shared" si="14"/>
        <v>0</v>
      </c>
      <c r="AF25" s="97">
        <f t="shared" si="14"/>
        <v>0</v>
      </c>
      <c r="AG25" s="97">
        <f t="shared" si="14"/>
        <v>0</v>
      </c>
      <c r="AH25" s="97">
        <f t="shared" si="24"/>
        <v>0</v>
      </c>
      <c r="AK25" s="103">
        <v>41183</v>
      </c>
    </row>
    <row r="26" spans="1:37" ht="12.75">
      <c r="A26" s="6"/>
      <c r="B26" s="104">
        <v>40878</v>
      </c>
      <c r="C26" s="27" t="s">
        <v>14</v>
      </c>
      <c r="D26" s="4"/>
      <c r="E26" s="4"/>
      <c r="F26" s="4"/>
      <c r="G26" s="5"/>
      <c r="H26" s="32"/>
      <c r="I26" s="23"/>
      <c r="J26" s="61">
        <f t="shared" si="15"/>
        <v>0</v>
      </c>
      <c r="K26" s="62">
        <f t="shared" si="16"/>
        <v>0</v>
      </c>
      <c r="L26" s="63">
        <f t="shared" si="17"/>
        <v>0</v>
      </c>
      <c r="M26" s="43"/>
      <c r="N26" s="52">
        <f t="shared" si="18"/>
        <v>0</v>
      </c>
      <c r="O26" s="52">
        <f t="shared" si="19"/>
        <v>0</v>
      </c>
      <c r="P26" s="51">
        <f t="shared" si="20"/>
        <v>0</v>
      </c>
      <c r="Q26" s="79">
        <f t="shared" si="21"/>
        <v>0</v>
      </c>
      <c r="R26" s="123"/>
      <c r="S26" s="119"/>
      <c r="T26" s="82"/>
      <c r="U26" s="82"/>
      <c r="V26" s="82"/>
      <c r="W26" s="82"/>
      <c r="X26" s="82"/>
      <c r="Y26" s="82"/>
      <c r="Z26" s="88">
        <f t="shared" si="22"/>
        <v>0</v>
      </c>
      <c r="AA26" s="97">
        <f t="shared" si="23"/>
        <v>0</v>
      </c>
      <c r="AB26" s="97">
        <f t="shared" si="23"/>
        <v>0</v>
      </c>
      <c r="AC26" s="97">
        <f t="shared" si="14"/>
        <v>0</v>
      </c>
      <c r="AD26" s="97">
        <f t="shared" si="14"/>
        <v>0</v>
      </c>
      <c r="AE26" s="97">
        <f t="shared" si="14"/>
        <v>0</v>
      </c>
      <c r="AF26" s="97">
        <f t="shared" si="14"/>
        <v>0</v>
      </c>
      <c r="AG26" s="97">
        <f t="shared" si="14"/>
        <v>0</v>
      </c>
      <c r="AH26" s="97">
        <f t="shared" si="24"/>
        <v>0</v>
      </c>
      <c r="AK26" s="103">
        <v>41214</v>
      </c>
    </row>
    <row r="27" spans="1:37" ht="13.5" thickBot="1">
      <c r="A27" s="6"/>
      <c r="B27" s="104">
        <v>40909</v>
      </c>
      <c r="C27" s="27" t="s">
        <v>14</v>
      </c>
      <c r="D27" s="4"/>
      <c r="E27" s="4"/>
      <c r="F27" s="4"/>
      <c r="G27" s="5"/>
      <c r="H27" s="32"/>
      <c r="I27" s="23"/>
      <c r="J27" s="61">
        <f t="shared" si="15"/>
        <v>0</v>
      </c>
      <c r="K27" s="62">
        <f t="shared" si="16"/>
        <v>0</v>
      </c>
      <c r="L27" s="63">
        <f t="shared" si="17"/>
        <v>0</v>
      </c>
      <c r="M27" s="43"/>
      <c r="N27" s="52">
        <f t="shared" si="18"/>
        <v>0</v>
      </c>
      <c r="O27" s="52">
        <f t="shared" si="19"/>
        <v>0</v>
      </c>
      <c r="P27" s="51">
        <f t="shared" si="20"/>
        <v>0</v>
      </c>
      <c r="Q27" s="79">
        <f t="shared" si="21"/>
        <v>0</v>
      </c>
      <c r="R27" s="123"/>
      <c r="S27" s="119"/>
      <c r="T27" s="82"/>
      <c r="U27" s="82"/>
      <c r="V27" s="82"/>
      <c r="W27" s="82"/>
      <c r="X27" s="82"/>
      <c r="Y27" s="82"/>
      <c r="Z27" s="88">
        <f t="shared" si="22"/>
        <v>0</v>
      </c>
      <c r="AA27" s="97">
        <f t="shared" si="23"/>
        <v>0</v>
      </c>
      <c r="AB27" s="97">
        <f t="shared" si="23"/>
        <v>0</v>
      </c>
      <c r="AC27" s="97">
        <f t="shared" si="14"/>
        <v>0</v>
      </c>
      <c r="AD27" s="97">
        <f t="shared" si="14"/>
        <v>0</v>
      </c>
      <c r="AE27" s="97">
        <f t="shared" si="14"/>
        <v>0</v>
      </c>
      <c r="AF27" s="97">
        <f t="shared" si="14"/>
        <v>0</v>
      </c>
      <c r="AG27" s="97">
        <f t="shared" si="14"/>
        <v>0</v>
      </c>
      <c r="AH27" s="97">
        <f t="shared" si="24"/>
        <v>0</v>
      </c>
      <c r="AK27" s="103">
        <v>41244</v>
      </c>
    </row>
    <row r="28" spans="1:37" ht="13.5" thickBot="1">
      <c r="A28" s="68" t="s">
        <v>26</v>
      </c>
      <c r="B28" s="69" t="s">
        <v>8</v>
      </c>
      <c r="C28" s="69" t="s">
        <v>4</v>
      </c>
      <c r="D28" s="70">
        <f aca="true" t="shared" si="25" ref="D28:I28">SUM(D21:D27)</f>
        <v>0</v>
      </c>
      <c r="E28" s="70">
        <f t="shared" si="25"/>
        <v>0</v>
      </c>
      <c r="F28" s="70">
        <f t="shared" si="25"/>
        <v>0</v>
      </c>
      <c r="G28" s="70">
        <f t="shared" si="25"/>
        <v>0</v>
      </c>
      <c r="H28" s="70">
        <f t="shared" si="25"/>
        <v>0</v>
      </c>
      <c r="I28" s="70">
        <f t="shared" si="25"/>
        <v>0</v>
      </c>
      <c r="J28" s="64" t="s">
        <v>8</v>
      </c>
      <c r="K28" s="65">
        <f>SUM(K21:K27)</f>
        <v>0</v>
      </c>
      <c r="L28" s="66">
        <f>SUM(L21:L27)</f>
        <v>0</v>
      </c>
      <c r="M28" s="64" t="s">
        <v>8</v>
      </c>
      <c r="N28" s="112">
        <f>SUM(N21:N27)</f>
        <v>0</v>
      </c>
      <c r="O28" s="112">
        <f>SUM(O21:O27)</f>
        <v>0</v>
      </c>
      <c r="P28" s="112">
        <f>SUM(P21:P27)</f>
        <v>0</v>
      </c>
      <c r="Q28" s="115">
        <f>SUM(Q21:Q27)</f>
        <v>0</v>
      </c>
      <c r="R28" s="124" t="s">
        <v>8</v>
      </c>
      <c r="S28" s="121">
        <f aca="true" t="shared" si="26" ref="S28:Y28">SUM(S21:S27)</f>
        <v>0</v>
      </c>
      <c r="T28" s="93">
        <f t="shared" si="26"/>
        <v>0</v>
      </c>
      <c r="U28" s="93">
        <f t="shared" si="26"/>
        <v>0</v>
      </c>
      <c r="V28" s="93">
        <f t="shared" si="26"/>
        <v>0</v>
      </c>
      <c r="W28" s="93">
        <f t="shared" si="26"/>
        <v>0</v>
      </c>
      <c r="X28" s="93">
        <f t="shared" si="26"/>
        <v>0</v>
      </c>
      <c r="Y28" s="93">
        <f t="shared" si="26"/>
        <v>0</v>
      </c>
      <c r="Z28" s="89">
        <f>SUM(S28:Y28)</f>
        <v>0</v>
      </c>
      <c r="AA28" s="98">
        <f aca="true" t="shared" si="27" ref="AA28:AH28">SUM(AA21:AA27)</f>
        <v>0</v>
      </c>
      <c r="AB28" s="98">
        <f t="shared" si="27"/>
        <v>0</v>
      </c>
      <c r="AC28" s="98">
        <f t="shared" si="27"/>
        <v>0</v>
      </c>
      <c r="AD28" s="98">
        <f t="shared" si="27"/>
        <v>0</v>
      </c>
      <c r="AE28" s="98">
        <f t="shared" si="27"/>
        <v>0</v>
      </c>
      <c r="AF28" s="98">
        <f t="shared" si="27"/>
        <v>0</v>
      </c>
      <c r="AG28" s="98">
        <f t="shared" si="27"/>
        <v>0</v>
      </c>
      <c r="AH28" s="98">
        <f t="shared" si="27"/>
        <v>0</v>
      </c>
      <c r="AK28" s="103"/>
    </row>
    <row r="29" spans="1:37" ht="12.75">
      <c r="A29" s="6"/>
      <c r="B29" s="104">
        <v>40725</v>
      </c>
      <c r="C29" s="27" t="s">
        <v>14</v>
      </c>
      <c r="D29" s="4"/>
      <c r="E29" s="4"/>
      <c r="F29" s="4"/>
      <c r="G29" s="5"/>
      <c r="H29" s="32"/>
      <c r="I29" s="23"/>
      <c r="J29" s="61">
        <f>_xlfn.IFERROR(ROUND((D29+G29)/H29,6),0)</f>
        <v>0</v>
      </c>
      <c r="K29" s="62">
        <f>IF(ISBLANK(D29)=TRUE,0,IF(C29="DPP nebo DPČ do 2500Kč",0,IF(C29="100% úvazek pro projekt",(0.34*($D29+F29+G29)),(0.34*((D29+F29+G29)/H29*I29)))))</f>
        <v>0</v>
      </c>
      <c r="L29" s="63">
        <f>IF(ISBLANK(D29)=TRUE,0,IF(C29="DPP nebo DPČ do 2500Kč",ROUND(((D29+G29)/(H29))*I29,6),(IF(C29="100% úvazek pro projekt",($D29+$E29+F29+G29),ROUND(((F29+D29+E29+G29)*I29/H29),6)))))</f>
        <v>0</v>
      </c>
      <c r="M29" s="43"/>
      <c r="N29" s="52">
        <f>IF(C29="DPP nebo DPČ do 2500Kč",0,IF(ISBLANK(M29)=TRUE,0,ROUND((0.34*O29),6)))</f>
        <v>0</v>
      </c>
      <c r="O29" s="52">
        <f>IF(ISBLANK(M29)=TRUE,0,ROUND((M29-J29)*I29,6))</f>
        <v>0</v>
      </c>
      <c r="P29" s="51">
        <f>IF(O19=0,K29,(K29-N29))</f>
        <v>0</v>
      </c>
      <c r="Q29" s="79">
        <f>IF(O29=0,L29,L29+O29)</f>
        <v>0</v>
      </c>
      <c r="R29" s="123"/>
      <c r="S29" s="119"/>
      <c r="T29" s="82"/>
      <c r="U29" s="82"/>
      <c r="V29" s="82"/>
      <c r="W29" s="82"/>
      <c r="X29" s="82"/>
      <c r="Y29" s="82"/>
      <c r="Z29" s="88">
        <f>SUM(S29:Y29)</f>
        <v>0</v>
      </c>
      <c r="AA29" s="97">
        <f>_xlfn.IFERROR(ROUND(($P29+$Q29)*S29/$Z29/$R29,6),0)</f>
        <v>0</v>
      </c>
      <c r="AB29" s="97">
        <f>_xlfn.IFERROR(ROUND(($P29+$Q29)*T29/$Z29/$R29,6),0)</f>
        <v>0</v>
      </c>
      <c r="AC29" s="97">
        <f aca="true" t="shared" si="28" ref="AC29:AG35">_xlfn.IFERROR(ROUND(($P29+$Q29)*U29/$Z29/$R29,6),0)</f>
        <v>0</v>
      </c>
      <c r="AD29" s="97">
        <f t="shared" si="28"/>
        <v>0</v>
      </c>
      <c r="AE29" s="97">
        <f t="shared" si="28"/>
        <v>0</v>
      </c>
      <c r="AF29" s="97">
        <f t="shared" si="28"/>
        <v>0</v>
      </c>
      <c r="AG29" s="97">
        <f t="shared" si="28"/>
        <v>0</v>
      </c>
      <c r="AH29" s="97">
        <f>SUM(AA29:AG29)</f>
        <v>0</v>
      </c>
      <c r="AK29" s="103"/>
    </row>
    <row r="30" spans="1:37" ht="12.75">
      <c r="A30" s="6"/>
      <c r="B30" s="104">
        <v>40756</v>
      </c>
      <c r="C30" s="27" t="s">
        <v>47</v>
      </c>
      <c r="D30" s="4"/>
      <c r="E30" s="4"/>
      <c r="F30" s="4"/>
      <c r="G30" s="5"/>
      <c r="H30" s="32"/>
      <c r="I30" s="23"/>
      <c r="J30" s="61">
        <f aca="true" t="shared" si="29" ref="J30:J35">_xlfn.IFERROR(ROUND((D30+G30)/H30,6),0)</f>
        <v>0</v>
      </c>
      <c r="K30" s="62">
        <f aca="true" t="shared" si="30" ref="K30:K35">IF(ISBLANK(D30)=TRUE,0,IF(C30="DPP nebo DPČ do 2500Kč",0,IF(C30="100% úvazek pro projekt",(0.34*($D30+F30+G30)),(0.34*((D30+F30+G30)/H30*I30)))))</f>
        <v>0</v>
      </c>
      <c r="L30" s="63">
        <f aca="true" t="shared" si="31" ref="L30:L35">IF(ISBLANK(D30)=TRUE,0,IF(C30="DPP nebo DPČ do 2500Kč",ROUND(((D30+G30)/(H30))*I30,6),(IF(C30="100% úvazek pro projekt",($D30+$E30+F30+G30),ROUND(((F30+D30+E30+G30)*I30/H30),6)))))</f>
        <v>0</v>
      </c>
      <c r="M30" s="43"/>
      <c r="N30" s="52">
        <f aca="true" t="shared" si="32" ref="N30:N35">IF(C30="DPP nebo DPČ do 2500Kč",0,IF(ISBLANK(M30)=TRUE,0,ROUND((0.34*O30),6)))</f>
        <v>0</v>
      </c>
      <c r="O30" s="52">
        <f aca="true" t="shared" si="33" ref="O30:O35">IF(ISBLANK(M30)=TRUE,0,ROUND((M30-J30)*I30,6))</f>
        <v>0</v>
      </c>
      <c r="P30" s="51">
        <f aca="true" t="shared" si="34" ref="P30:P35">IF(O20=0,K30,(K30-N30))</f>
        <v>0</v>
      </c>
      <c r="Q30" s="79">
        <f aca="true" t="shared" si="35" ref="Q30:Q35">IF(O30=0,L30,L30+O30)</f>
        <v>0</v>
      </c>
      <c r="R30" s="123"/>
      <c r="S30" s="119"/>
      <c r="T30" s="82"/>
      <c r="U30" s="82"/>
      <c r="V30" s="82"/>
      <c r="W30" s="82"/>
      <c r="X30" s="82"/>
      <c r="Y30" s="82"/>
      <c r="Z30" s="88">
        <f aca="true" t="shared" si="36" ref="Z30:Z35">SUM(S30:Y30)</f>
        <v>0</v>
      </c>
      <c r="AA30" s="97">
        <f aca="true" t="shared" si="37" ref="AA30:AB35">_xlfn.IFERROR(ROUND(($P30+$Q30)*S30/$Z30/$R30,6),0)</f>
        <v>0</v>
      </c>
      <c r="AB30" s="97">
        <f t="shared" si="37"/>
        <v>0</v>
      </c>
      <c r="AC30" s="97">
        <f t="shared" si="28"/>
        <v>0</v>
      </c>
      <c r="AD30" s="97">
        <f t="shared" si="28"/>
        <v>0</v>
      </c>
      <c r="AE30" s="97">
        <f t="shared" si="28"/>
        <v>0</v>
      </c>
      <c r="AF30" s="97">
        <f t="shared" si="28"/>
        <v>0</v>
      </c>
      <c r="AG30" s="97">
        <f t="shared" si="28"/>
        <v>0</v>
      </c>
      <c r="AH30" s="97">
        <f aca="true" t="shared" si="38" ref="AH30:AH35">SUM(AA30:AG30)</f>
        <v>0</v>
      </c>
      <c r="AK30" s="103"/>
    </row>
    <row r="31" spans="1:37" ht="12.75">
      <c r="A31" s="6"/>
      <c r="B31" s="104">
        <v>40787</v>
      </c>
      <c r="C31" s="27" t="s">
        <v>47</v>
      </c>
      <c r="D31" s="4"/>
      <c r="E31" s="4"/>
      <c r="F31" s="4"/>
      <c r="G31" s="5"/>
      <c r="H31" s="32"/>
      <c r="I31" s="23"/>
      <c r="J31" s="61">
        <f t="shared" si="29"/>
        <v>0</v>
      </c>
      <c r="K31" s="62">
        <f t="shared" si="30"/>
        <v>0</v>
      </c>
      <c r="L31" s="63">
        <f t="shared" si="31"/>
        <v>0</v>
      </c>
      <c r="M31" s="43"/>
      <c r="N31" s="52">
        <f t="shared" si="32"/>
        <v>0</v>
      </c>
      <c r="O31" s="52">
        <f t="shared" si="33"/>
        <v>0</v>
      </c>
      <c r="P31" s="51">
        <f t="shared" si="34"/>
        <v>0</v>
      </c>
      <c r="Q31" s="79">
        <f t="shared" si="35"/>
        <v>0</v>
      </c>
      <c r="R31" s="123"/>
      <c r="S31" s="119"/>
      <c r="T31" s="82"/>
      <c r="U31" s="82"/>
      <c r="V31" s="82"/>
      <c r="W31" s="82"/>
      <c r="X31" s="82"/>
      <c r="Y31" s="82"/>
      <c r="Z31" s="88">
        <f t="shared" si="36"/>
        <v>0</v>
      </c>
      <c r="AA31" s="97">
        <f t="shared" si="37"/>
        <v>0</v>
      </c>
      <c r="AB31" s="97">
        <f t="shared" si="37"/>
        <v>0</v>
      </c>
      <c r="AC31" s="97">
        <f t="shared" si="28"/>
        <v>0</v>
      </c>
      <c r="AD31" s="97">
        <f t="shared" si="28"/>
        <v>0</v>
      </c>
      <c r="AE31" s="97">
        <f t="shared" si="28"/>
        <v>0</v>
      </c>
      <c r="AF31" s="97">
        <f t="shared" si="28"/>
        <v>0</v>
      </c>
      <c r="AG31" s="97">
        <f t="shared" si="28"/>
        <v>0</v>
      </c>
      <c r="AH31" s="97">
        <f t="shared" si="38"/>
        <v>0</v>
      </c>
      <c r="AK31" s="103"/>
    </row>
    <row r="32" spans="1:37" ht="12.75">
      <c r="A32" s="6"/>
      <c r="B32" s="104">
        <v>40817</v>
      </c>
      <c r="C32" s="27" t="s">
        <v>14</v>
      </c>
      <c r="D32" s="4"/>
      <c r="E32" s="4"/>
      <c r="F32" s="4"/>
      <c r="G32" s="5"/>
      <c r="H32" s="32"/>
      <c r="I32" s="23"/>
      <c r="J32" s="61">
        <f t="shared" si="29"/>
        <v>0</v>
      </c>
      <c r="K32" s="62">
        <f t="shared" si="30"/>
        <v>0</v>
      </c>
      <c r="L32" s="63">
        <f t="shared" si="31"/>
        <v>0</v>
      </c>
      <c r="M32" s="43"/>
      <c r="N32" s="52">
        <f t="shared" si="32"/>
        <v>0</v>
      </c>
      <c r="O32" s="52">
        <f t="shared" si="33"/>
        <v>0</v>
      </c>
      <c r="P32" s="51">
        <f t="shared" si="34"/>
        <v>0</v>
      </c>
      <c r="Q32" s="79">
        <f t="shared" si="35"/>
        <v>0</v>
      </c>
      <c r="R32" s="123"/>
      <c r="S32" s="119"/>
      <c r="T32" s="82"/>
      <c r="U32" s="82"/>
      <c r="V32" s="82"/>
      <c r="W32" s="82"/>
      <c r="X32" s="82"/>
      <c r="Y32" s="82"/>
      <c r="Z32" s="88">
        <f t="shared" si="36"/>
        <v>0</v>
      </c>
      <c r="AA32" s="97">
        <f t="shared" si="37"/>
        <v>0</v>
      </c>
      <c r="AB32" s="97">
        <f t="shared" si="37"/>
        <v>0</v>
      </c>
      <c r="AC32" s="97">
        <f t="shared" si="28"/>
        <v>0</v>
      </c>
      <c r="AD32" s="97">
        <f t="shared" si="28"/>
        <v>0</v>
      </c>
      <c r="AE32" s="97">
        <f t="shared" si="28"/>
        <v>0</v>
      </c>
      <c r="AF32" s="97">
        <f t="shared" si="28"/>
        <v>0</v>
      </c>
      <c r="AG32" s="97">
        <f t="shared" si="28"/>
        <v>0</v>
      </c>
      <c r="AH32" s="97">
        <f t="shared" si="38"/>
        <v>0</v>
      </c>
      <c r="AK32" s="103"/>
    </row>
    <row r="33" spans="1:37" ht="12.75">
      <c r="A33" s="26"/>
      <c r="B33" s="104">
        <v>40848</v>
      </c>
      <c r="C33" s="27" t="s">
        <v>16</v>
      </c>
      <c r="D33" s="4"/>
      <c r="E33" s="4"/>
      <c r="F33" s="4"/>
      <c r="G33" s="5"/>
      <c r="H33" s="32"/>
      <c r="I33" s="23"/>
      <c r="J33" s="61">
        <f t="shared" si="29"/>
        <v>0</v>
      </c>
      <c r="K33" s="62">
        <f t="shared" si="30"/>
        <v>0</v>
      </c>
      <c r="L33" s="63">
        <f t="shared" si="31"/>
        <v>0</v>
      </c>
      <c r="M33" s="43"/>
      <c r="N33" s="52">
        <f t="shared" si="32"/>
        <v>0</v>
      </c>
      <c r="O33" s="52">
        <f t="shared" si="33"/>
        <v>0</v>
      </c>
      <c r="P33" s="51">
        <f t="shared" si="34"/>
        <v>0</v>
      </c>
      <c r="Q33" s="79">
        <f t="shared" si="35"/>
        <v>0</v>
      </c>
      <c r="R33" s="123"/>
      <c r="S33" s="119"/>
      <c r="T33" s="82"/>
      <c r="U33" s="82"/>
      <c r="V33" s="82"/>
      <c r="W33" s="82"/>
      <c r="X33" s="82"/>
      <c r="Y33" s="82"/>
      <c r="Z33" s="88">
        <f t="shared" si="36"/>
        <v>0</v>
      </c>
      <c r="AA33" s="97">
        <f t="shared" si="37"/>
        <v>0</v>
      </c>
      <c r="AB33" s="97">
        <f t="shared" si="37"/>
        <v>0</v>
      </c>
      <c r="AC33" s="97">
        <f t="shared" si="28"/>
        <v>0</v>
      </c>
      <c r="AD33" s="97">
        <f t="shared" si="28"/>
        <v>0</v>
      </c>
      <c r="AE33" s="97">
        <f t="shared" si="28"/>
        <v>0</v>
      </c>
      <c r="AF33" s="97">
        <f t="shared" si="28"/>
        <v>0</v>
      </c>
      <c r="AG33" s="97">
        <f t="shared" si="28"/>
        <v>0</v>
      </c>
      <c r="AH33" s="97">
        <f t="shared" si="38"/>
        <v>0</v>
      </c>
      <c r="AK33" s="103"/>
    </row>
    <row r="34" spans="1:37" ht="12.75">
      <c r="A34" s="6"/>
      <c r="B34" s="104">
        <v>40878</v>
      </c>
      <c r="C34" s="27" t="s">
        <v>14</v>
      </c>
      <c r="D34" s="4"/>
      <c r="E34" s="4"/>
      <c r="F34" s="4"/>
      <c r="G34" s="5"/>
      <c r="H34" s="32"/>
      <c r="I34" s="23"/>
      <c r="J34" s="61">
        <f t="shared" si="29"/>
        <v>0</v>
      </c>
      <c r="K34" s="62">
        <f t="shared" si="30"/>
        <v>0</v>
      </c>
      <c r="L34" s="63">
        <f t="shared" si="31"/>
        <v>0</v>
      </c>
      <c r="M34" s="43"/>
      <c r="N34" s="52">
        <f t="shared" si="32"/>
        <v>0</v>
      </c>
      <c r="O34" s="52">
        <f t="shared" si="33"/>
        <v>0</v>
      </c>
      <c r="P34" s="51">
        <f t="shared" si="34"/>
        <v>0</v>
      </c>
      <c r="Q34" s="79">
        <f t="shared" si="35"/>
        <v>0</v>
      </c>
      <c r="R34" s="123"/>
      <c r="S34" s="119"/>
      <c r="T34" s="82"/>
      <c r="U34" s="82"/>
      <c r="V34" s="82"/>
      <c r="W34" s="82"/>
      <c r="X34" s="82"/>
      <c r="Y34" s="82"/>
      <c r="Z34" s="88">
        <f t="shared" si="36"/>
        <v>0</v>
      </c>
      <c r="AA34" s="97">
        <f t="shared" si="37"/>
        <v>0</v>
      </c>
      <c r="AB34" s="97">
        <f t="shared" si="37"/>
        <v>0</v>
      </c>
      <c r="AC34" s="97">
        <f t="shared" si="28"/>
        <v>0</v>
      </c>
      <c r="AD34" s="97">
        <f t="shared" si="28"/>
        <v>0</v>
      </c>
      <c r="AE34" s="97">
        <f t="shared" si="28"/>
        <v>0</v>
      </c>
      <c r="AF34" s="97">
        <f t="shared" si="28"/>
        <v>0</v>
      </c>
      <c r="AG34" s="97">
        <f t="shared" si="28"/>
        <v>0</v>
      </c>
      <c r="AH34" s="97">
        <f t="shared" si="38"/>
        <v>0</v>
      </c>
      <c r="AK34" s="103"/>
    </row>
    <row r="35" spans="1:37" ht="13.5" thickBot="1">
      <c r="A35" s="24"/>
      <c r="B35" s="104">
        <v>40909</v>
      </c>
      <c r="C35" s="27" t="s">
        <v>14</v>
      </c>
      <c r="D35" s="4"/>
      <c r="E35" s="4"/>
      <c r="F35" s="4"/>
      <c r="G35" s="5"/>
      <c r="H35" s="32"/>
      <c r="I35" s="23"/>
      <c r="J35" s="61">
        <f t="shared" si="29"/>
        <v>0</v>
      </c>
      <c r="K35" s="62">
        <f t="shared" si="30"/>
        <v>0</v>
      </c>
      <c r="L35" s="63">
        <f t="shared" si="31"/>
        <v>0</v>
      </c>
      <c r="M35" s="43"/>
      <c r="N35" s="52">
        <f t="shared" si="32"/>
        <v>0</v>
      </c>
      <c r="O35" s="52">
        <f t="shared" si="33"/>
        <v>0</v>
      </c>
      <c r="P35" s="51">
        <f t="shared" si="34"/>
        <v>0</v>
      </c>
      <c r="Q35" s="79">
        <f t="shared" si="35"/>
        <v>0</v>
      </c>
      <c r="R35" s="123"/>
      <c r="S35" s="119"/>
      <c r="T35" s="82"/>
      <c r="U35" s="82"/>
      <c r="V35" s="82"/>
      <c r="W35" s="82"/>
      <c r="X35" s="82"/>
      <c r="Y35" s="82"/>
      <c r="Z35" s="88">
        <f t="shared" si="36"/>
        <v>0</v>
      </c>
      <c r="AA35" s="97">
        <f t="shared" si="37"/>
        <v>0</v>
      </c>
      <c r="AB35" s="97">
        <f t="shared" si="37"/>
        <v>0</v>
      </c>
      <c r="AC35" s="97">
        <f t="shared" si="28"/>
        <v>0</v>
      </c>
      <c r="AD35" s="97">
        <f t="shared" si="28"/>
        <v>0</v>
      </c>
      <c r="AE35" s="97">
        <f t="shared" si="28"/>
        <v>0</v>
      </c>
      <c r="AF35" s="97">
        <f t="shared" si="28"/>
        <v>0</v>
      </c>
      <c r="AG35" s="97">
        <f t="shared" si="28"/>
        <v>0</v>
      </c>
      <c r="AH35" s="97">
        <f t="shared" si="38"/>
        <v>0</v>
      </c>
      <c r="AK35" s="103"/>
    </row>
    <row r="36" spans="1:37" ht="13.5" thickBot="1">
      <c r="A36" s="68" t="s">
        <v>26</v>
      </c>
      <c r="B36" s="69" t="s">
        <v>8</v>
      </c>
      <c r="C36" s="69" t="s">
        <v>4</v>
      </c>
      <c r="D36" s="72">
        <f aca="true" t="shared" si="39" ref="D36:I36">SUM(D29:D35)</f>
        <v>0</v>
      </c>
      <c r="E36" s="72">
        <f t="shared" si="39"/>
        <v>0</v>
      </c>
      <c r="F36" s="72">
        <f t="shared" si="39"/>
        <v>0</v>
      </c>
      <c r="G36" s="72">
        <f t="shared" si="39"/>
        <v>0</v>
      </c>
      <c r="H36" s="72">
        <f t="shared" si="39"/>
        <v>0</v>
      </c>
      <c r="I36" s="72">
        <f t="shared" si="39"/>
        <v>0</v>
      </c>
      <c r="J36" s="67" t="s">
        <v>8</v>
      </c>
      <c r="K36" s="65">
        <f>SUM(K29:K35)</f>
        <v>0</v>
      </c>
      <c r="L36" s="66">
        <f>SUM(L29:L35)</f>
        <v>0</v>
      </c>
      <c r="M36" s="53" t="s">
        <v>8</v>
      </c>
      <c r="N36" s="54">
        <f>SUM(N29:N35)</f>
        <v>0</v>
      </c>
      <c r="O36" s="54">
        <f>SUM(O29:O35)</f>
        <v>0</v>
      </c>
      <c r="P36" s="54">
        <f>SUM(P29:P35)</f>
        <v>0</v>
      </c>
      <c r="Q36" s="80">
        <f>SUM(Q29:Q35)</f>
        <v>0</v>
      </c>
      <c r="R36" s="118" t="s">
        <v>8</v>
      </c>
      <c r="S36" s="121">
        <f aca="true" t="shared" si="40" ref="S36:Y36">SUM(S29:S35)</f>
        <v>0</v>
      </c>
      <c r="T36" s="93">
        <f t="shared" si="40"/>
        <v>0</v>
      </c>
      <c r="U36" s="93">
        <f t="shared" si="40"/>
        <v>0</v>
      </c>
      <c r="V36" s="93">
        <f t="shared" si="40"/>
        <v>0</v>
      </c>
      <c r="W36" s="93">
        <f t="shared" si="40"/>
        <v>0</v>
      </c>
      <c r="X36" s="93">
        <f t="shared" si="40"/>
        <v>0</v>
      </c>
      <c r="Y36" s="93">
        <f t="shared" si="40"/>
        <v>0</v>
      </c>
      <c r="Z36" s="89">
        <f>SUM(S36:Y36)</f>
        <v>0</v>
      </c>
      <c r="AA36" s="98">
        <f aca="true" t="shared" si="41" ref="AA36:AH36">SUM(AA29:AA35)</f>
        <v>0</v>
      </c>
      <c r="AB36" s="98">
        <f t="shared" si="41"/>
        <v>0</v>
      </c>
      <c r="AC36" s="98">
        <f t="shared" si="41"/>
        <v>0</v>
      </c>
      <c r="AD36" s="98">
        <f t="shared" si="41"/>
        <v>0</v>
      </c>
      <c r="AE36" s="98">
        <f t="shared" si="41"/>
        <v>0</v>
      </c>
      <c r="AF36" s="98">
        <f t="shared" si="41"/>
        <v>0</v>
      </c>
      <c r="AG36" s="98">
        <f t="shared" si="41"/>
        <v>0</v>
      </c>
      <c r="AH36" s="98">
        <f t="shared" si="41"/>
        <v>0</v>
      </c>
      <c r="AK36" s="103"/>
    </row>
    <row r="37" spans="1:37" ht="17.25" customHeight="1" thickBot="1">
      <c r="A37" s="73" t="s">
        <v>0</v>
      </c>
      <c r="B37" s="74" t="s">
        <v>8</v>
      </c>
      <c r="C37" s="74"/>
      <c r="D37" s="70">
        <f aca="true" t="shared" si="42" ref="D37:I37">D36+D28+D20</f>
        <v>10000</v>
      </c>
      <c r="E37" s="70">
        <f t="shared" si="42"/>
        <v>0</v>
      </c>
      <c r="F37" s="70">
        <f t="shared" si="42"/>
        <v>0</v>
      </c>
      <c r="G37" s="70">
        <f t="shared" si="42"/>
        <v>0</v>
      </c>
      <c r="H37" s="70">
        <f t="shared" si="42"/>
        <v>150</v>
      </c>
      <c r="I37" s="70">
        <f t="shared" si="42"/>
        <v>50</v>
      </c>
      <c r="J37" s="64" t="s">
        <v>8</v>
      </c>
      <c r="K37" s="75">
        <f>K20+K28+K36</f>
        <v>1133.3333333333335</v>
      </c>
      <c r="L37" s="76">
        <f>L20+L28+L36</f>
        <v>3333.333333</v>
      </c>
      <c r="M37" s="77" t="s">
        <v>22</v>
      </c>
      <c r="N37" s="76">
        <f>N20+N28+N36</f>
        <v>0</v>
      </c>
      <c r="O37" s="76">
        <f>O20+O28+O36</f>
        <v>0</v>
      </c>
      <c r="P37" s="76">
        <f>P20+P28+P36</f>
        <v>1133.3333333333335</v>
      </c>
      <c r="Q37" s="81">
        <f>Q20+Q28+Q36</f>
        <v>3333.333333</v>
      </c>
      <c r="R37" s="118" t="s">
        <v>8</v>
      </c>
      <c r="S37" s="93">
        <f>S20+S28+S36</f>
        <v>0</v>
      </c>
      <c r="T37" s="94">
        <f aca="true" t="shared" si="43" ref="T37:Y37">T20+T28+T36</f>
        <v>0</v>
      </c>
      <c r="U37" s="94">
        <f t="shared" si="43"/>
        <v>0</v>
      </c>
      <c r="V37" s="94">
        <f t="shared" si="43"/>
        <v>0</v>
      </c>
      <c r="W37" s="94">
        <f t="shared" si="43"/>
        <v>0</v>
      </c>
      <c r="X37" s="94">
        <f t="shared" si="43"/>
        <v>0</v>
      </c>
      <c r="Y37" s="94">
        <f t="shared" si="43"/>
        <v>0</v>
      </c>
      <c r="Z37" s="95">
        <f>SUM(S37:Y37)</f>
        <v>0</v>
      </c>
      <c r="AA37" s="98">
        <f>AA20+AA28+AA36</f>
        <v>0</v>
      </c>
      <c r="AB37" s="98">
        <f aca="true" t="shared" si="44" ref="AB37:AH37">AB20+AB28+AB36</f>
        <v>0</v>
      </c>
      <c r="AC37" s="98">
        <f t="shared" si="44"/>
        <v>0</v>
      </c>
      <c r="AD37" s="98">
        <f t="shared" si="44"/>
        <v>0</v>
      </c>
      <c r="AE37" s="98">
        <f t="shared" si="44"/>
        <v>0</v>
      </c>
      <c r="AF37" s="98">
        <f t="shared" si="44"/>
        <v>0</v>
      </c>
      <c r="AG37" s="98">
        <f t="shared" si="44"/>
        <v>0</v>
      </c>
      <c r="AH37" s="98">
        <f t="shared" si="44"/>
        <v>0</v>
      </c>
      <c r="AK37" s="103"/>
    </row>
    <row r="38" spans="1:37" ht="13.5" thickBot="1">
      <c r="A38" s="100" t="s">
        <v>44</v>
      </c>
      <c r="G38" s="7"/>
      <c r="H38" s="7"/>
      <c r="I38" s="7"/>
      <c r="J38" s="7"/>
      <c r="K38" s="7" t="s">
        <v>56</v>
      </c>
      <c r="L38" s="138">
        <f>K37+L37</f>
        <v>4466.6666663333335</v>
      </c>
      <c r="M38" s="7"/>
      <c r="R38" s="116"/>
      <c r="AK38" s="103"/>
    </row>
    <row r="39" spans="1:18" ht="13.5" thickBot="1">
      <c r="A39" s="105" t="s">
        <v>45</v>
      </c>
      <c r="B39" s="106"/>
      <c r="C39" s="106"/>
      <c r="D39" s="106"/>
      <c r="E39" s="106"/>
      <c r="F39" s="106"/>
      <c r="G39" s="106"/>
      <c r="H39" s="106"/>
      <c r="I39" s="107" t="s">
        <v>48</v>
      </c>
      <c r="J39" s="7"/>
      <c r="K39" s="108">
        <v>0</v>
      </c>
      <c r="L39" s="109">
        <f>L37*K39</f>
        <v>0</v>
      </c>
      <c r="M39" s="2"/>
      <c r="N39" s="107" t="s">
        <v>50</v>
      </c>
      <c r="O39" s="8"/>
      <c r="Q39" s="109">
        <f>Q37*K39</f>
        <v>0</v>
      </c>
      <c r="R39" s="117"/>
    </row>
    <row r="40" spans="1:37" ht="13.5" thickBot="1">
      <c r="A40" s="102" t="s">
        <v>55</v>
      </c>
      <c r="B40" s="101"/>
      <c r="C40" s="101"/>
      <c r="D40" s="101"/>
      <c r="E40" s="101"/>
      <c r="F40" s="101"/>
      <c r="G40" s="101"/>
      <c r="H40" s="101"/>
      <c r="I40" s="344" t="s">
        <v>49</v>
      </c>
      <c r="J40" s="344"/>
      <c r="K40" s="110">
        <v>0</v>
      </c>
      <c r="L40" s="111">
        <f>L37*K40</f>
        <v>0</v>
      </c>
      <c r="M40" s="2"/>
      <c r="N40" s="344" t="s">
        <v>49</v>
      </c>
      <c r="O40" s="344"/>
      <c r="P40" s="345"/>
      <c r="Q40" s="111">
        <f>Q37*K40</f>
        <v>0</v>
      </c>
      <c r="R40" s="117"/>
      <c r="AK40" s="103"/>
    </row>
    <row r="41" spans="1:37" ht="22.5" customHeight="1" thickBot="1">
      <c r="A41" s="346" t="s">
        <v>30</v>
      </c>
      <c r="B41" s="347"/>
      <c r="C41" s="347"/>
      <c r="D41" s="347"/>
      <c r="E41" s="348"/>
      <c r="F41" s="337"/>
      <c r="G41" s="337"/>
      <c r="H41" s="337"/>
      <c r="I41" s="337"/>
      <c r="J41" s="337"/>
      <c r="K41" s="337"/>
      <c r="L41" s="338"/>
      <c r="M41" s="9"/>
      <c r="N41" s="9"/>
      <c r="O41" s="8"/>
      <c r="AK41" s="103"/>
    </row>
    <row r="42" spans="1:37" ht="24" customHeight="1" thickBot="1">
      <c r="A42" s="333" t="s">
        <v>31</v>
      </c>
      <c r="B42" s="334"/>
      <c r="C42" s="334"/>
      <c r="D42" s="334"/>
      <c r="E42" s="335"/>
      <c r="F42" s="342"/>
      <c r="G42" s="342"/>
      <c r="H42" s="342"/>
      <c r="I42" s="342"/>
      <c r="J42" s="342"/>
      <c r="K42" s="342"/>
      <c r="L42" s="343"/>
      <c r="M42" s="10"/>
      <c r="N42" s="10"/>
      <c r="O42" s="2"/>
      <c r="AK42" s="103"/>
    </row>
    <row r="43" spans="1:37" ht="12.75" customHeight="1">
      <c r="A43" s="2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29"/>
      <c r="M43" s="42"/>
      <c r="N43" s="12"/>
      <c r="O43" s="11"/>
      <c r="AG43" s="125"/>
      <c r="AK43" s="103"/>
    </row>
    <row r="44" spans="1:37" ht="13.5" thickBot="1">
      <c r="A44" s="2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29"/>
      <c r="M44" s="42"/>
      <c r="N44" s="12"/>
      <c r="O44" s="11"/>
      <c r="AK44" s="103"/>
    </row>
    <row r="45" spans="1:37" ht="28.5" customHeight="1" thickBot="1">
      <c r="A45" s="339" t="s">
        <v>33</v>
      </c>
      <c r="B45" s="340"/>
      <c r="C45" s="340"/>
      <c r="D45" s="340"/>
      <c r="E45" s="341"/>
      <c r="F45" s="336"/>
      <c r="G45" s="337"/>
      <c r="H45" s="337"/>
      <c r="I45" s="337"/>
      <c r="J45" s="337"/>
      <c r="K45" s="337"/>
      <c r="L45" s="338"/>
      <c r="M45" s="14"/>
      <c r="N45" s="14"/>
      <c r="O45" s="13"/>
      <c r="AK45" s="103"/>
    </row>
    <row r="46" spans="1:37" ht="24.75" customHeight="1" thickBot="1">
      <c r="A46" s="333" t="s">
        <v>32</v>
      </c>
      <c r="B46" s="334"/>
      <c r="C46" s="334"/>
      <c r="D46" s="334"/>
      <c r="E46" s="335"/>
      <c r="F46" s="336"/>
      <c r="G46" s="337"/>
      <c r="H46" s="337"/>
      <c r="I46" s="337"/>
      <c r="J46" s="337"/>
      <c r="K46" s="337"/>
      <c r="L46" s="338"/>
      <c r="M46" s="16"/>
      <c r="N46" s="16"/>
      <c r="O46" s="15"/>
      <c r="AK46" s="103"/>
    </row>
    <row r="47" spans="1:15" ht="12.7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</row>
    <row r="48" spans="1:15" ht="12.7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</row>
    <row r="49" spans="1:15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6"/>
      <c r="O49" s="17"/>
    </row>
    <row r="50" spans="1:15" ht="12.75">
      <c r="A50" s="18" t="s">
        <v>6</v>
      </c>
      <c r="B50" s="18"/>
      <c r="C50" s="18"/>
      <c r="D50" s="2"/>
      <c r="E50" s="2"/>
      <c r="F50" s="2"/>
      <c r="G50" s="2"/>
      <c r="H50" s="2"/>
      <c r="I50" s="2"/>
      <c r="J50" s="2"/>
      <c r="K50" s="2"/>
      <c r="L50" s="2"/>
      <c r="M50" s="2"/>
      <c r="N50" s="20"/>
      <c r="O50" s="19"/>
    </row>
    <row r="51" spans="1:15" ht="12.75" customHeight="1">
      <c r="A51" s="44"/>
      <c r="B51" s="44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0"/>
      <c r="N51" s="20"/>
      <c r="O51" s="21"/>
    </row>
    <row r="52" spans="1:3" ht="12.75">
      <c r="A52" s="30"/>
      <c r="B52" s="30"/>
      <c r="C52" s="25"/>
    </row>
    <row r="60" spans="1:2" ht="12.75">
      <c r="A60" s="37"/>
      <c r="B60" s="37"/>
    </row>
    <row r="61" spans="1:2" ht="12.75">
      <c r="A61" s="37"/>
      <c r="B61" s="37"/>
    </row>
    <row r="62" spans="1:2" ht="12.75">
      <c r="A62" s="37"/>
      <c r="B62" s="37"/>
    </row>
  </sheetData>
  <sheetProtection/>
  <mergeCells count="38">
    <mergeCell ref="I10:I11"/>
    <mergeCell ref="J10:J11"/>
    <mergeCell ref="A42:E42"/>
    <mergeCell ref="F42:L42"/>
    <mergeCell ref="I40:J40"/>
    <mergeCell ref="N40:P40"/>
    <mergeCell ref="A41:E41"/>
    <mergeCell ref="F41:L41"/>
    <mergeCell ref="AA10:AH10"/>
    <mergeCell ref="A46:E46"/>
    <mergeCell ref="F46:L46"/>
    <mergeCell ref="L10:L11"/>
    <mergeCell ref="N10:N11"/>
    <mergeCell ref="O10:O11"/>
    <mergeCell ref="A10:A11"/>
    <mergeCell ref="B10:B11"/>
    <mergeCell ref="A45:E45"/>
    <mergeCell ref="F45:L45"/>
    <mergeCell ref="R8:Z9"/>
    <mergeCell ref="A8:L9"/>
    <mergeCell ref="K10:K11"/>
    <mergeCell ref="S10:Z10"/>
    <mergeCell ref="C10:C11"/>
    <mergeCell ref="D10:G10"/>
    <mergeCell ref="Q10:Q11"/>
    <mergeCell ref="P10:P11"/>
    <mergeCell ref="R10:R11"/>
    <mergeCell ref="H10:H11"/>
    <mergeCell ref="A1:L1"/>
    <mergeCell ref="A3:F3"/>
    <mergeCell ref="G3:L3"/>
    <mergeCell ref="A4:F4"/>
    <mergeCell ref="G4:L4"/>
    <mergeCell ref="M8:Q9"/>
    <mergeCell ref="A5:F5"/>
    <mergeCell ref="G5:L5"/>
    <mergeCell ref="A6:F6"/>
    <mergeCell ref="G6:L6"/>
  </mergeCells>
  <dataValidations count="8">
    <dataValidation type="list" allowBlank="1" showErrorMessage="1" sqref="B13:B19 B21:B27 B29:B35">
      <formula1>$AK$4:$AK$27</formula1>
    </dataValidation>
    <dataValidation type="list" allowBlank="1" showErrorMessage="1" sqref="C13:C19 C29:C35 C21:C27">
      <formula1>"DPP nebo DPČ do 2500Kč,100% úvazek pro projekt,částečný úvazek pro projekt"</formula1>
    </dataValidation>
    <dataValidation allowBlank="1" showInputMessage="1" showErrorMessage="1" prompt="vložte % úrazového pojištění " sqref="K39"/>
    <dataValidation allowBlank="1" showInputMessage="1" showErrorMessage="1" prompt="vložte % pro tvorbu FKSP&#10;" sqref="K40"/>
    <dataValidation type="custom" allowBlank="1" showInputMessage="1" showErrorMessage="1" sqref="AL1:AL24">
      <formula1>AL2</formula1>
    </dataValidation>
    <dataValidation allowBlank="1" showInputMessage="1" showErrorMessage="1" prompt="DOPLŇ SAZBU PRO KONTROLU OBVYKLÉ VÝŠE!!!" sqref="M11"/>
    <dataValidation type="custom" allowBlank="1" showInputMessage="1" showErrorMessage="1" sqref="AK3:AK38">
      <formula1>AK3</formula1>
    </dataValidation>
    <dataValidation allowBlank="1" showErrorMessage="1" sqref="AM1:IV65536 K1:L12 M10 L39:R40 M12 B8:B10 X39:AK65536 M41:R65536 J38:R38 R8 B28:C28 B20:C20 B36:C40 R10 B43:L44 C47:L65536 A53:B65536 B12:J12 B47:B51 D11:G11 C8:C11 C1:F2 D8:F10 AL25:AL65536 R12:AH12 D38:I40 N10:Q12 M1:M8 S38:W65536 X38:AH38 AI1:AJ38 C7:F7 G1:J10 A1:B7 AA1:AH11 N1:Z7 S10:Z11 A8:A51"/>
  </dataValidations>
  <printOptions horizontalCentered="1" verticalCentered="1"/>
  <pageMargins left="0.15748031496062992" right="0.6692913385826772" top="0.7874015748031497" bottom="0.984251968503937" header="0.5118110236220472" footer="0.5118110236220472"/>
  <pageSetup cellComments="asDisplayed" horizontalDpi="600" verticalDpi="600" orientation="landscape" paperSize="9" scale="50" r:id="rId3"/>
  <headerFooter alignWithMargins="0">
    <oddHeader>&amp;C&amp;"Arial,Tučné"&amp;12&amp;F</oddHeader>
    <oddFooter>&amp;L&amp;D&amp;C &amp;F&amp;R[Stránka] z &amp;N
Aktualizace _07_2012</oddFooter>
  </headerFooter>
  <colBreaks count="1" manualBreakCount="1">
    <brk id="12" max="4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Hrstkova</dc:creator>
  <cp:keywords/>
  <dc:description/>
  <cp:lastModifiedBy>Weingärtnerová Markéta</cp:lastModifiedBy>
  <cp:lastPrinted>2015-01-13T13:01:57Z</cp:lastPrinted>
  <dcterms:created xsi:type="dcterms:W3CDTF">2008-01-11T13:41:39Z</dcterms:created>
  <dcterms:modified xsi:type="dcterms:W3CDTF">2016-08-17T11:30:48Z</dcterms:modified>
  <cp:category/>
  <cp:version/>
  <cp:contentType/>
  <cp:contentStatus/>
</cp:coreProperties>
</file>