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9065" windowHeight="12105" activeTab="0"/>
  </bookViews>
  <sheets>
    <sheet name="SMT česky" sheetId="1" r:id="rId1"/>
  </sheets>
  <definedNames>
    <definedName name="_xlnm.Print_Area" localSheetId="0">'SMT česky'!$A$1:$S$29</definedName>
  </definedNames>
  <calcPr fullCalcOnLoad="1"/>
</workbook>
</file>

<file path=xl/sharedStrings.xml><?xml version="1.0" encoding="utf-8"?>
<sst xmlns="http://schemas.openxmlformats.org/spreadsheetml/2006/main" count="65" uniqueCount="58">
  <si>
    <t>Priorita</t>
  </si>
  <si>
    <t>Opatření</t>
  </si>
  <si>
    <t>(A)</t>
  </si>
  <si>
    <t>(B)</t>
  </si>
  <si>
    <t>( C)</t>
  </si>
  <si>
    <t>(D)</t>
  </si>
  <si>
    <t>(E)</t>
  </si>
  <si>
    <t>(F)</t>
  </si>
  <si>
    <t>(C/A)</t>
  </si>
  <si>
    <t>(D/A)</t>
  </si>
  <si>
    <t>(E/A)</t>
  </si>
  <si>
    <t xml:space="preserve"> (F/A) </t>
  </si>
  <si>
    <t>Priorita 1</t>
  </si>
  <si>
    <t>Opatření 1.1</t>
  </si>
  <si>
    <t>Opatření 1.2</t>
  </si>
  <si>
    <t>Opatření 1.3</t>
  </si>
  <si>
    <t>Opatření 1.4</t>
  </si>
  <si>
    <t>Priorita 2</t>
  </si>
  <si>
    <t>Opatření 2.1</t>
  </si>
  <si>
    <t>Opatření 2.2</t>
  </si>
  <si>
    <t>Opatření 2.3</t>
  </si>
  <si>
    <t>Priorita 3</t>
  </si>
  <si>
    <t>Opatření 3.1</t>
  </si>
  <si>
    <t>Opatření 3.2</t>
  </si>
  <si>
    <t>Opatření 3.3</t>
  </si>
  <si>
    <t>Opatření 3.4</t>
  </si>
  <si>
    <t>Celkem</t>
  </si>
  <si>
    <t>Opatření 2.4</t>
  </si>
  <si>
    <t>Priorita 4</t>
  </si>
  <si>
    <t>Opatření 4.1</t>
  </si>
  <si>
    <t>Opatření 4.2</t>
  </si>
  <si>
    <t>Celkový rozpočet 2004-06 (EU + národní zdroje)</t>
  </si>
  <si>
    <t>Rozpočet podaných žádostí (EU + národní zdroje)</t>
  </si>
  <si>
    <t>Neschválené akce</t>
  </si>
  <si>
    <t xml:space="preserve">(počet) </t>
  </si>
  <si>
    <t xml:space="preserve">(rozpočet) </t>
  </si>
  <si>
    <t>(počet)</t>
  </si>
  <si>
    <t>Realizované výdaje (6)</t>
  </si>
  <si>
    <t>Certifikované výdaje</t>
  </si>
  <si>
    <t>Schválené akce (rozpočet)/ Alokace</t>
  </si>
  <si>
    <t>Akce s dodavatelskými smlouvami (rozpočet) /Alokace</t>
  </si>
  <si>
    <t>Certifikované výdaje/ Alokace</t>
  </si>
  <si>
    <t xml:space="preserve">Schválené akce </t>
  </si>
  <si>
    <t>(rozpočet)</t>
  </si>
  <si>
    <t>Realizované výdaje/ Alokace</t>
  </si>
  <si>
    <t>OP Infrastruktura</t>
  </si>
  <si>
    <t>%</t>
  </si>
  <si>
    <t>(v EUR)</t>
  </si>
  <si>
    <t>Akce s dodavatelskými smlouvami</t>
  </si>
  <si>
    <t>Projekty v hodnocení</t>
  </si>
  <si>
    <t>(G)</t>
  </si>
  <si>
    <t>(H)</t>
  </si>
  <si>
    <t>CCI 2003 CZ 16 1 PO 002</t>
  </si>
  <si>
    <t>Odhad  realizovaných výdajů                (2 měsíce)</t>
  </si>
  <si>
    <t>Příloha č.2</t>
  </si>
  <si>
    <t>Datum: 31.12.2008</t>
  </si>
  <si>
    <t>Odhad  realizovaných výdajů (do 30.06. 2009)</t>
  </si>
  <si>
    <t>Pozn.: Data přepočtena kurzem 25,18 Kč/EUR, u certifikovaných výdajů použity různé kurzy dle data, kdy byla žádost o platbu zaúčtována do IS Viola.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</si>
</sst>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5]d\.\ mmmm\ yyyy"/>
    <numFmt numFmtId="169" formatCode="0.0000000"/>
    <numFmt numFmtId="170" formatCode="0.000000"/>
    <numFmt numFmtId="171" formatCode="0.00000"/>
    <numFmt numFmtId="172" formatCode="0.0000"/>
    <numFmt numFmtId="173" formatCode="0.00000000"/>
    <numFmt numFmtId="174" formatCode="0.000"/>
    <numFmt numFmtId="175" formatCode="0.0%"/>
    <numFmt numFmtId="176" formatCode="#,##0.000"/>
    <numFmt numFmtId="177" formatCode="#,##0.0"/>
    <numFmt numFmtId="178" formatCode="0.0"/>
  </numFmts>
  <fonts count="21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Arial"/>
      <family val="2"/>
    </font>
    <font>
      <i/>
      <sz val="7"/>
      <name val="Arial"/>
      <family val="2"/>
    </font>
    <font>
      <sz val="6"/>
      <color indexed="8"/>
      <name val="Arial"/>
      <family val="0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9"/>
      <color indexed="22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" borderId="0">
      <alignment horizontal="center"/>
      <protection/>
    </xf>
    <xf numFmtId="0" fontId="15" fillId="2" borderId="0">
      <alignment horizontal="left" vertical="top"/>
      <protection/>
    </xf>
    <xf numFmtId="0" fontId="15" fillId="2" borderId="0">
      <alignment horizontal="center"/>
      <protection/>
    </xf>
    <xf numFmtId="0" fontId="9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/>
      <protection/>
    </xf>
    <xf numFmtId="0" fontId="16" fillId="3" borderId="0">
      <alignment horizontal="left" vertical="center"/>
      <protection/>
    </xf>
    <xf numFmtId="0" fontId="9" fillId="2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2" borderId="0">
      <alignment horizontal="center" vertical="center"/>
      <protection/>
    </xf>
    <xf numFmtId="0" fontId="9" fillId="3" borderId="0">
      <alignment horizontal="center" vertical="center"/>
      <protection/>
    </xf>
    <xf numFmtId="0" fontId="4" fillId="2" borderId="0">
      <alignment horizontal="left" vertical="center"/>
      <protection/>
    </xf>
    <xf numFmtId="0" fontId="16" fillId="3" borderId="0">
      <alignment horizontal="lef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16" fillId="2" borderId="0">
      <alignment horizontal="left" vertical="center"/>
      <protection/>
    </xf>
    <xf numFmtId="0" fontId="16" fillId="3" borderId="0">
      <alignment horizontal="left" vertical="center"/>
      <protection/>
    </xf>
    <xf numFmtId="0" fontId="4" fillId="3" borderId="0">
      <alignment horizontal="lef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17" fillId="2" borderId="0">
      <alignment horizontal="center" vertical="top"/>
      <protection/>
    </xf>
    <xf numFmtId="0" fontId="18" fillId="2" borderId="0">
      <alignment horizontal="left" vertical="top"/>
      <protection/>
    </xf>
    <xf numFmtId="0" fontId="15" fillId="2" borderId="0">
      <alignment horizont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15" fillId="2" borderId="0">
      <alignment horizontal="center"/>
      <protection/>
    </xf>
    <xf numFmtId="0" fontId="15" fillId="2" borderId="0">
      <alignment horizont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top"/>
      <protection/>
    </xf>
    <xf numFmtId="0" fontId="19" fillId="2" borderId="0">
      <alignment horizontal="center" vertical="top"/>
      <protection/>
    </xf>
    <xf numFmtId="0" fontId="19" fillId="2" borderId="0">
      <alignment horizontal="center" vertical="top"/>
      <protection/>
    </xf>
    <xf numFmtId="0" fontId="9" fillId="2" borderId="0">
      <alignment horizontal="right" vertical="top"/>
      <protection/>
    </xf>
    <xf numFmtId="0" fontId="9" fillId="2" borderId="0">
      <alignment horizontal="right" vertical="top"/>
      <protection/>
    </xf>
    <xf numFmtId="0" fontId="2" fillId="2" borderId="0">
      <alignment horizontal="left" vertical="top"/>
      <protection/>
    </xf>
    <xf numFmtId="0" fontId="16" fillId="3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right" vertical="center"/>
      <protection/>
    </xf>
    <xf numFmtId="0" fontId="15" fillId="2" borderId="0">
      <alignment horizontal="left" vertical="top"/>
      <protection/>
    </xf>
    <xf numFmtId="0" fontId="16" fillId="2" borderId="0">
      <alignment horizontal="center" vertical="center"/>
      <protection/>
    </xf>
    <xf numFmtId="0" fontId="19" fillId="2" borderId="0">
      <alignment horizontal="center" vertical="top"/>
      <protection/>
    </xf>
    <xf numFmtId="0" fontId="18" fillId="2" borderId="0">
      <alignment horizontal="left" vertical="top"/>
      <protection/>
    </xf>
    <xf numFmtId="0" fontId="16" fillId="2" borderId="0">
      <alignment horizontal="left" vertical="center"/>
      <protection/>
    </xf>
    <xf numFmtId="0" fontId="9" fillId="2" borderId="0">
      <alignment horizontal="right" vertical="top"/>
      <protection/>
    </xf>
    <xf numFmtId="0" fontId="16" fillId="3" borderId="0">
      <alignment horizontal="center" vertical="top"/>
      <protection/>
    </xf>
    <xf numFmtId="0" fontId="16" fillId="2" borderId="0">
      <alignment horizontal="left" vertical="center"/>
      <protection/>
    </xf>
    <xf numFmtId="0" fontId="16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6" fillId="2" borderId="0">
      <alignment horizontal="left" vertical="center"/>
      <protection/>
    </xf>
    <xf numFmtId="0" fontId="2" fillId="2" borderId="0">
      <alignment horizontal="center" vertical="center"/>
      <protection/>
    </xf>
    <xf numFmtId="0" fontId="16" fillId="2" borderId="0">
      <alignment horizontal="left" vertical="center"/>
      <protection/>
    </xf>
    <xf numFmtId="0" fontId="9" fillId="2" borderId="0">
      <alignment horizontal="right" vertical="center"/>
      <protection/>
    </xf>
    <xf numFmtId="0" fontId="16" fillId="2" borderId="0">
      <alignment horizontal="left" vertical="center"/>
      <protection/>
    </xf>
    <xf numFmtId="0" fontId="9" fillId="3" borderId="0">
      <alignment horizontal="right" vertical="center"/>
      <protection/>
    </xf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vertical="center" wrapText="1"/>
    </xf>
    <xf numFmtId="9" fontId="1" fillId="0" borderId="8" xfId="2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9" fontId="1" fillId="0" borderId="9" xfId="20" applyFont="1" applyFill="1" applyBorder="1" applyAlignment="1">
      <alignment vertical="center" wrapText="1"/>
    </xf>
    <xf numFmtId="9" fontId="1" fillId="0" borderId="2" xfId="2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9" fontId="1" fillId="0" borderId="12" xfId="20" applyFont="1" applyFill="1" applyBorder="1" applyAlignment="1">
      <alignment vertical="center" wrapText="1"/>
    </xf>
    <xf numFmtId="9" fontId="1" fillId="0" borderId="13" xfId="2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8" xfId="28" applyNumberFormat="1" applyFont="1" applyFill="1" applyBorder="1" applyAlignment="1">
      <alignment horizontal="right" vertical="center" wrapText="1"/>
      <protection/>
    </xf>
    <xf numFmtId="4" fontId="1" fillId="0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9" fontId="1" fillId="0" borderId="11" xfId="2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9" fontId="3" fillId="3" borderId="4" xfId="20" applyFont="1" applyFill="1" applyBorder="1" applyAlignment="1">
      <alignment vertical="center" wrapText="1"/>
    </xf>
    <xf numFmtId="9" fontId="3" fillId="3" borderId="6" xfId="20" applyFont="1" applyFill="1" applyBorder="1" applyAlignment="1">
      <alignment vertical="center" wrapText="1"/>
    </xf>
    <xf numFmtId="9" fontId="3" fillId="3" borderId="5" xfId="2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 wrapText="1"/>
    </xf>
    <xf numFmtId="4" fontId="3" fillId="3" borderId="19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" fillId="0" borderId="1" xfId="28" applyNumberFormat="1" applyFont="1" applyFill="1" applyBorder="1" applyAlignment="1">
      <alignment horizontal="right" vertical="center" wrapText="1"/>
      <protection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74" applyNumberFormat="1" applyFont="1" applyFill="1" applyBorder="1" applyAlignment="1">
      <alignment horizontal="right" vertical="center" wrapText="1"/>
      <protection/>
    </xf>
    <xf numFmtId="4" fontId="1" fillId="0" borderId="17" xfId="74" applyNumberFormat="1" applyFont="1" applyFill="1" applyBorder="1" applyAlignment="1">
      <alignment horizontal="right" vertical="center" wrapText="1"/>
      <protection/>
    </xf>
    <xf numFmtId="4" fontId="1" fillId="0" borderId="1" xfId="0" applyNumberFormat="1" applyFont="1" applyFill="1" applyBorder="1" applyAlignment="1">
      <alignment horizontal="right"/>
    </xf>
    <xf numFmtId="4" fontId="1" fillId="0" borderId="35" xfId="74" applyNumberFormat="1" applyFont="1" applyFill="1" applyBorder="1" applyAlignment="1">
      <alignment horizontal="right"/>
      <protection/>
    </xf>
    <xf numFmtId="9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" fillId="0" borderId="28" xfId="74" applyNumberFormat="1" applyFont="1" applyFill="1" applyBorder="1" applyAlignment="1">
      <alignment horizontal="right"/>
      <protection/>
    </xf>
    <xf numFmtId="4" fontId="1" fillId="0" borderId="33" xfId="74" applyNumberFormat="1" applyFont="1" applyFill="1" applyBorder="1" applyAlignment="1">
      <alignment horizontal="right"/>
      <protection/>
    </xf>
    <xf numFmtId="14" fontId="11" fillId="0" borderId="0" xfId="0" applyNumberFormat="1" applyFont="1" applyFill="1" applyBorder="1" applyAlignment="1">
      <alignment horizontal="left"/>
    </xf>
    <xf numFmtId="0" fontId="14" fillId="0" borderId="36" xfId="0" applyFont="1" applyFill="1" applyBorder="1" applyAlignment="1">
      <alignment horizontal="left" wrapText="1"/>
    </xf>
    <xf numFmtId="0" fontId="14" fillId="0" borderId="36" xfId="0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" fontId="1" fillId="0" borderId="0" xfId="74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0M1" xfId="21"/>
    <cellStyle name="S0M2" xfId="22"/>
    <cellStyle name="S0M3" xfId="23"/>
    <cellStyle name="S10M1" xfId="24"/>
    <cellStyle name="S10M2" xfId="25"/>
    <cellStyle name="S11M1" xfId="26"/>
    <cellStyle name="S11M2" xfId="27"/>
    <cellStyle name="S12M1" xfId="28"/>
    <cellStyle name="S12M2" xfId="29"/>
    <cellStyle name="S13M1" xfId="30"/>
    <cellStyle name="S13M2" xfId="31"/>
    <cellStyle name="S14M1" xfId="32"/>
    <cellStyle name="S14M2" xfId="33"/>
    <cellStyle name="S15M1" xfId="34"/>
    <cellStyle name="S15M2" xfId="35"/>
    <cellStyle name="S16M1" xfId="36"/>
    <cellStyle name="S16M2" xfId="37"/>
    <cellStyle name="S17M1" xfId="38"/>
    <cellStyle name="S17M2" xfId="39"/>
    <cellStyle name="S18M1" xfId="40"/>
    <cellStyle name="S18M2" xfId="41"/>
    <cellStyle name="S19M1" xfId="42"/>
    <cellStyle name="S19M2" xfId="43"/>
    <cellStyle name="S1M1" xfId="44"/>
    <cellStyle name="S1M2" xfId="45"/>
    <cellStyle name="S1M3" xfId="46"/>
    <cellStyle name="S20M1" xfId="47"/>
    <cellStyle name="S20M2" xfId="48"/>
    <cellStyle name="S21M1" xfId="49"/>
    <cellStyle name="S21M2" xfId="50"/>
    <cellStyle name="S22M1" xfId="51"/>
    <cellStyle name="S22M2" xfId="52"/>
    <cellStyle name="S23M1" xfId="53"/>
    <cellStyle name="S23M2" xfId="54"/>
    <cellStyle name="S24M1" xfId="55"/>
    <cellStyle name="S24M2" xfId="56"/>
    <cellStyle name="S2M1" xfId="57"/>
    <cellStyle name="S2M2" xfId="58"/>
    <cellStyle name="S2M3" xfId="59"/>
    <cellStyle name="S2M4" xfId="60"/>
    <cellStyle name="S3M1" xfId="61"/>
    <cellStyle name="S3M2" xfId="62"/>
    <cellStyle name="S3M3" xfId="63"/>
    <cellStyle name="S4M1" xfId="64"/>
    <cellStyle name="S4M2" xfId="65"/>
    <cellStyle name="S4M3" xfId="66"/>
    <cellStyle name="S5M1" xfId="67"/>
    <cellStyle name="S5M2" xfId="68"/>
    <cellStyle name="S6M1" xfId="69"/>
    <cellStyle name="S6M2" xfId="70"/>
    <cellStyle name="S7M1" xfId="71"/>
    <cellStyle name="S7M2" xfId="72"/>
    <cellStyle name="S8M1" xfId="73"/>
    <cellStyle name="S8M2" xfId="74"/>
    <cellStyle name="S9M1" xfId="75"/>
    <cellStyle name="S9M2" xfId="76"/>
    <cellStyle name="Followed Hyperlink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130" zoomScaleNormal="130" workbookViewId="0" topLeftCell="A1">
      <selection activeCell="H25" sqref="H25"/>
    </sheetView>
  </sheetViews>
  <sheetFormatPr defaultColWidth="9.140625" defaultRowHeight="12.75"/>
  <cols>
    <col min="1" max="1" width="12.28125" style="5" customWidth="1"/>
    <col min="2" max="4" width="9.140625" style="5" customWidth="1"/>
    <col min="5" max="5" width="10.28125" style="5" customWidth="1"/>
    <col min="6" max="7" width="9.28125" style="5" bestFit="1" customWidth="1"/>
    <col min="8" max="8" width="10.28125" style="5" bestFit="1" customWidth="1"/>
    <col min="9" max="9" width="11.28125" style="5" customWidth="1"/>
    <col min="10" max="10" width="12.140625" style="5" customWidth="1"/>
    <col min="11" max="11" width="10.140625" style="5" customWidth="1"/>
    <col min="12" max="14" width="10.421875" style="5" customWidth="1"/>
    <col min="15" max="15" width="9.140625" style="5" customWidth="1"/>
    <col min="16" max="16" width="11.140625" style="5" customWidth="1"/>
    <col min="17" max="17" width="8.8515625" style="5" customWidth="1"/>
    <col min="18" max="18" width="10.00390625" style="5" customWidth="1"/>
    <col min="19" max="16384" width="9.140625" style="5" customWidth="1"/>
  </cols>
  <sheetData>
    <row r="1" spans="1:2" ht="24.75" customHeight="1">
      <c r="A1" s="103" t="s">
        <v>54</v>
      </c>
      <c r="B1" s="103"/>
    </row>
    <row r="2" spans="1:18" s="6" customFormat="1" ht="15.75">
      <c r="A2" s="100" t="s">
        <v>55</v>
      </c>
      <c r="B2" s="100"/>
      <c r="D2" s="104" t="s">
        <v>45</v>
      </c>
      <c r="E2" s="104"/>
      <c r="F2" s="84" t="s">
        <v>52</v>
      </c>
      <c r="R2" s="7" t="s">
        <v>47</v>
      </c>
    </row>
    <row r="3" spans="1:18" ht="13.5" thickBot="1">
      <c r="A3" s="8"/>
      <c r="B3" s="8"/>
      <c r="R3" s="9"/>
    </row>
    <row r="4" spans="1:18" ht="55.5" customHeight="1" thickBot="1">
      <c r="A4" s="10" t="s">
        <v>0</v>
      </c>
      <c r="B4" s="11" t="s">
        <v>1</v>
      </c>
      <c r="C4" s="4" t="s">
        <v>31</v>
      </c>
      <c r="D4" s="12" t="s">
        <v>49</v>
      </c>
      <c r="E4" s="12" t="s">
        <v>32</v>
      </c>
      <c r="F4" s="12" t="s">
        <v>33</v>
      </c>
      <c r="G4" s="12" t="s">
        <v>42</v>
      </c>
      <c r="H4" s="12" t="s">
        <v>42</v>
      </c>
      <c r="I4" s="12" t="s">
        <v>48</v>
      </c>
      <c r="J4" s="12" t="s">
        <v>48</v>
      </c>
      <c r="K4" s="12" t="s">
        <v>37</v>
      </c>
      <c r="L4" s="12" t="s">
        <v>38</v>
      </c>
      <c r="M4" s="12" t="s">
        <v>53</v>
      </c>
      <c r="N4" s="96" t="s">
        <v>56</v>
      </c>
      <c r="O4" s="10" t="s">
        <v>39</v>
      </c>
      <c r="P4" s="12" t="s">
        <v>40</v>
      </c>
      <c r="Q4" s="12" t="s">
        <v>44</v>
      </c>
      <c r="R4" s="11" t="s">
        <v>41</v>
      </c>
    </row>
    <row r="5" spans="1:18" s="13" customFormat="1" ht="14.25" customHeight="1">
      <c r="A5" s="74"/>
      <c r="B5" s="75"/>
      <c r="C5" s="76"/>
      <c r="D5" s="77" t="s">
        <v>36</v>
      </c>
      <c r="E5" s="77"/>
      <c r="F5" s="77" t="s">
        <v>36</v>
      </c>
      <c r="G5" s="77" t="s">
        <v>36</v>
      </c>
      <c r="H5" s="77" t="s">
        <v>43</v>
      </c>
      <c r="I5" s="77" t="s">
        <v>34</v>
      </c>
      <c r="J5" s="77" t="s">
        <v>35</v>
      </c>
      <c r="K5" s="77"/>
      <c r="L5" s="77"/>
      <c r="M5" s="77"/>
      <c r="N5" s="78"/>
      <c r="O5" s="74" t="s">
        <v>46</v>
      </c>
      <c r="P5" s="77" t="s">
        <v>46</v>
      </c>
      <c r="Q5" s="77" t="s">
        <v>46</v>
      </c>
      <c r="R5" s="75" t="s">
        <v>46</v>
      </c>
    </row>
    <row r="6" spans="1:18" s="13" customFormat="1" ht="12.75">
      <c r="A6" s="29"/>
      <c r="B6" s="30"/>
      <c r="C6" s="34">
        <v>1</v>
      </c>
      <c r="D6" s="14">
        <v>2</v>
      </c>
      <c r="E6" s="14">
        <v>2</v>
      </c>
      <c r="F6" s="14">
        <v>3</v>
      </c>
      <c r="G6" s="14">
        <v>4</v>
      </c>
      <c r="H6" s="14">
        <v>4</v>
      </c>
      <c r="I6" s="14">
        <v>5</v>
      </c>
      <c r="J6" s="14">
        <v>5</v>
      </c>
      <c r="K6" s="14">
        <v>6</v>
      </c>
      <c r="L6" s="14">
        <v>7</v>
      </c>
      <c r="M6" s="14">
        <v>8</v>
      </c>
      <c r="N6" s="42">
        <v>9</v>
      </c>
      <c r="O6" s="29"/>
      <c r="P6" s="14"/>
      <c r="Q6" s="14"/>
      <c r="R6" s="30"/>
    </row>
    <row r="7" spans="1:18" s="13" customFormat="1" ht="13.5" thickBot="1">
      <c r="A7" s="79"/>
      <c r="B7" s="80"/>
      <c r="C7" s="81" t="s">
        <v>2</v>
      </c>
      <c r="D7" s="82"/>
      <c r="E7" s="82" t="s">
        <v>3</v>
      </c>
      <c r="F7" s="82"/>
      <c r="G7" s="82"/>
      <c r="H7" s="82" t="s">
        <v>4</v>
      </c>
      <c r="I7" s="82"/>
      <c r="J7" s="82" t="s">
        <v>5</v>
      </c>
      <c r="K7" s="82" t="s">
        <v>6</v>
      </c>
      <c r="L7" s="82" t="s">
        <v>7</v>
      </c>
      <c r="M7" s="82" t="s">
        <v>50</v>
      </c>
      <c r="N7" s="83" t="s">
        <v>51</v>
      </c>
      <c r="O7" s="79" t="s">
        <v>8</v>
      </c>
      <c r="P7" s="82" t="s">
        <v>9</v>
      </c>
      <c r="Q7" s="82" t="s">
        <v>10</v>
      </c>
      <c r="R7" s="80" t="s">
        <v>11</v>
      </c>
    </row>
    <row r="8" spans="1:18" ht="13.5" thickBot="1">
      <c r="A8" s="65"/>
      <c r="B8" s="66"/>
      <c r="C8" s="67"/>
      <c r="D8" s="68"/>
      <c r="E8" s="69"/>
      <c r="F8" s="69"/>
      <c r="G8" s="69"/>
      <c r="H8" s="69"/>
      <c r="I8" s="69"/>
      <c r="J8" s="69"/>
      <c r="K8" s="69"/>
      <c r="L8" s="69"/>
      <c r="M8" s="69"/>
      <c r="N8" s="70"/>
      <c r="O8" s="71"/>
      <c r="P8" s="72"/>
      <c r="Q8" s="69"/>
      <c r="R8" s="73"/>
    </row>
    <row r="9" spans="1:18" s="41" customFormat="1" ht="13.5" thickBot="1">
      <c r="A9" s="47" t="s">
        <v>12</v>
      </c>
      <c r="B9" s="48"/>
      <c r="C9" s="49">
        <f aca="true" t="shared" si="0" ref="C9:N9">SUM(C10:C13)</f>
        <v>114295392</v>
      </c>
      <c r="D9" s="50">
        <f t="shared" si="0"/>
        <v>3</v>
      </c>
      <c r="E9" s="51">
        <f t="shared" si="0"/>
        <v>33001310.56</v>
      </c>
      <c r="F9" s="58">
        <f t="shared" si="0"/>
        <v>0</v>
      </c>
      <c r="G9" s="50">
        <f t="shared" si="0"/>
        <v>35</v>
      </c>
      <c r="H9" s="51">
        <f t="shared" si="0"/>
        <v>156196363.26</v>
      </c>
      <c r="I9" s="50">
        <f>SUM(I10:I13)</f>
        <v>35</v>
      </c>
      <c r="J9" s="51">
        <f>SUM(J10:J13)</f>
        <v>149673202.56</v>
      </c>
      <c r="K9" s="51">
        <f t="shared" si="0"/>
        <v>150874066.24</v>
      </c>
      <c r="L9" s="51">
        <f t="shared" si="0"/>
        <v>112386304.2</v>
      </c>
      <c r="M9" s="51">
        <f t="shared" si="0"/>
        <v>188455.7400000021</v>
      </c>
      <c r="N9" s="52">
        <f t="shared" si="0"/>
        <v>376911.4800000042</v>
      </c>
      <c r="O9" s="53">
        <f>H9/$C$9</f>
        <v>1.366602454629142</v>
      </c>
      <c r="P9" s="54">
        <f aca="true" t="shared" si="1" ref="P9:P27">J9/C9</f>
        <v>1.3095296314308105</v>
      </c>
      <c r="Q9" s="54">
        <f aca="true" t="shared" si="2" ref="Q9:Q27">K9/C9</f>
        <v>1.320036298926207</v>
      </c>
      <c r="R9" s="55">
        <f aca="true" t="shared" si="3" ref="R9:R27">L9/C9</f>
        <v>0.9832968961688324</v>
      </c>
    </row>
    <row r="10" spans="1:18" ht="12.75">
      <c r="A10" s="31"/>
      <c r="B10" s="38" t="s">
        <v>13</v>
      </c>
      <c r="C10" s="35">
        <v>50442588</v>
      </c>
      <c r="D10" s="23">
        <v>0</v>
      </c>
      <c r="E10" s="24">
        <v>0</v>
      </c>
      <c r="F10" s="25">
        <v>0</v>
      </c>
      <c r="G10" s="25">
        <v>9</v>
      </c>
      <c r="H10" s="85">
        <v>62852270.45</v>
      </c>
      <c r="I10" s="25">
        <v>9</v>
      </c>
      <c r="J10" s="85">
        <v>62852270.45</v>
      </c>
      <c r="K10" s="85">
        <v>62475358.97</v>
      </c>
      <c r="L10" s="85">
        <v>46835644.09</v>
      </c>
      <c r="M10" s="89">
        <f>(J10-K10)/2</f>
        <v>188455.7400000021</v>
      </c>
      <c r="N10" s="89">
        <f>J10-K10</f>
        <v>376911.4800000042</v>
      </c>
      <c r="O10" s="46">
        <f aca="true" t="shared" si="4" ref="O10:O27">H10/C10</f>
        <v>1.246015974636353</v>
      </c>
      <c r="P10" s="27">
        <f t="shared" si="1"/>
        <v>1.246015974636353</v>
      </c>
      <c r="Q10" s="27">
        <f t="shared" si="2"/>
        <v>1.2385438861701545</v>
      </c>
      <c r="R10" s="32">
        <f t="shared" si="3"/>
        <v>0.9284940750859175</v>
      </c>
    </row>
    <row r="11" spans="1:18" ht="12.75">
      <c r="A11" s="15"/>
      <c r="B11" s="39" t="s">
        <v>14</v>
      </c>
      <c r="C11" s="36">
        <v>44836845</v>
      </c>
      <c r="D11" s="21">
        <v>2</v>
      </c>
      <c r="E11" s="85">
        <v>28216759.33</v>
      </c>
      <c r="F11" s="1">
        <v>0</v>
      </c>
      <c r="G11" s="1">
        <v>9</v>
      </c>
      <c r="H11" s="85">
        <v>61362624.74</v>
      </c>
      <c r="I11" s="1">
        <v>9</v>
      </c>
      <c r="J11" s="85">
        <v>54839464.04</v>
      </c>
      <c r="K11" s="85">
        <v>56417239.2</v>
      </c>
      <c r="L11" s="85">
        <v>40221309.31</v>
      </c>
      <c r="M11" s="85">
        <v>0</v>
      </c>
      <c r="N11" s="89">
        <v>0</v>
      </c>
      <c r="O11" s="46">
        <f t="shared" si="4"/>
        <v>1.3685758830711663</v>
      </c>
      <c r="P11" s="27">
        <f t="shared" si="1"/>
        <v>1.223089270442646</v>
      </c>
      <c r="Q11" s="27">
        <f t="shared" si="2"/>
        <v>1.2582785251727682</v>
      </c>
      <c r="R11" s="32">
        <f t="shared" si="3"/>
        <v>0.8970593115996454</v>
      </c>
    </row>
    <row r="12" spans="1:18" ht="12.75">
      <c r="A12" s="15"/>
      <c r="B12" s="39" t="s">
        <v>15</v>
      </c>
      <c r="C12" s="36">
        <v>7005282</v>
      </c>
      <c r="D12" s="21">
        <v>0</v>
      </c>
      <c r="E12" s="86">
        <v>0</v>
      </c>
      <c r="F12" s="1">
        <v>0</v>
      </c>
      <c r="G12" s="1">
        <v>3</v>
      </c>
      <c r="H12" s="85">
        <v>15304049.4</v>
      </c>
      <c r="I12" s="1">
        <v>3</v>
      </c>
      <c r="J12" s="85">
        <v>15304049.4</v>
      </c>
      <c r="K12" s="85">
        <v>15304049.4</v>
      </c>
      <c r="L12" s="85">
        <v>13967464.66</v>
      </c>
      <c r="M12" s="85">
        <f>(J12-K12)/2</f>
        <v>0</v>
      </c>
      <c r="N12" s="89">
        <f>J12-K12</f>
        <v>0</v>
      </c>
      <c r="O12" s="46">
        <f t="shared" si="4"/>
        <v>2.184644301257251</v>
      </c>
      <c r="P12" s="27">
        <f t="shared" si="1"/>
        <v>2.184644301257251</v>
      </c>
      <c r="Q12" s="27">
        <f t="shared" si="2"/>
        <v>2.184644301257251</v>
      </c>
      <c r="R12" s="32">
        <f t="shared" si="3"/>
        <v>1.9938475938584628</v>
      </c>
    </row>
    <row r="13" spans="1:18" ht="13.5" thickBot="1">
      <c r="A13" s="16"/>
      <c r="B13" s="40" t="s">
        <v>16</v>
      </c>
      <c r="C13" s="37">
        <v>12010677</v>
      </c>
      <c r="D13" s="22">
        <v>1</v>
      </c>
      <c r="E13" s="85">
        <v>4784551.23</v>
      </c>
      <c r="F13" s="19">
        <v>0</v>
      </c>
      <c r="G13" s="19">
        <v>14</v>
      </c>
      <c r="H13" s="85">
        <v>16677418.67</v>
      </c>
      <c r="I13" s="19">
        <v>14</v>
      </c>
      <c r="J13" s="85">
        <v>16677418.67</v>
      </c>
      <c r="K13" s="85">
        <v>16677418.67</v>
      </c>
      <c r="L13" s="85">
        <v>11361886.14</v>
      </c>
      <c r="M13" s="85">
        <f>(J13-K13)/2</f>
        <v>0</v>
      </c>
      <c r="N13" s="89">
        <f>J13-K13</f>
        <v>0</v>
      </c>
      <c r="O13" s="46">
        <f t="shared" si="4"/>
        <v>1.3885494273137142</v>
      </c>
      <c r="P13" s="27">
        <f t="shared" si="1"/>
        <v>1.3885494273137142</v>
      </c>
      <c r="Q13" s="27">
        <f t="shared" si="2"/>
        <v>1.3885494273137142</v>
      </c>
      <c r="R13" s="32">
        <f t="shared" si="3"/>
        <v>0.9459821573754752</v>
      </c>
    </row>
    <row r="14" spans="1:18" ht="13.5" thickBot="1">
      <c r="A14" s="47" t="s">
        <v>17</v>
      </c>
      <c r="B14" s="48"/>
      <c r="C14" s="56">
        <f aca="true" t="shared" si="5" ref="C14:N14">SUM(C15:C18)</f>
        <v>19780606</v>
      </c>
      <c r="D14" s="50">
        <f t="shared" si="5"/>
        <v>2</v>
      </c>
      <c r="E14" s="51">
        <f t="shared" si="5"/>
        <v>5318718.55</v>
      </c>
      <c r="F14" s="50">
        <f t="shared" si="5"/>
        <v>7</v>
      </c>
      <c r="G14" s="50">
        <f t="shared" si="5"/>
        <v>23</v>
      </c>
      <c r="H14" s="51">
        <f t="shared" si="5"/>
        <v>32756593.44737887</v>
      </c>
      <c r="I14" s="50">
        <f>SUM(I15:I18)</f>
        <v>23</v>
      </c>
      <c r="J14" s="51">
        <f>SUM(J15:J18)</f>
        <v>32756593.44737887</v>
      </c>
      <c r="K14" s="51">
        <f t="shared" si="5"/>
        <v>32756593.44737887</v>
      </c>
      <c r="L14" s="51">
        <f t="shared" si="5"/>
        <v>9292827.87</v>
      </c>
      <c r="M14" s="51">
        <f t="shared" si="5"/>
        <v>0</v>
      </c>
      <c r="N14" s="52">
        <f t="shared" si="5"/>
        <v>0</v>
      </c>
      <c r="O14" s="53">
        <f t="shared" si="4"/>
        <v>1.6559954456086365</v>
      </c>
      <c r="P14" s="54">
        <f t="shared" si="1"/>
        <v>1.6559954456086365</v>
      </c>
      <c r="Q14" s="54">
        <f t="shared" si="2"/>
        <v>1.6559954456086365</v>
      </c>
      <c r="R14" s="55">
        <f t="shared" si="3"/>
        <v>0.4697949026435287</v>
      </c>
    </row>
    <row r="15" spans="1:18" ht="12.75">
      <c r="A15" s="31"/>
      <c r="B15" s="38" t="s">
        <v>18</v>
      </c>
      <c r="C15" s="35">
        <v>10011749</v>
      </c>
      <c r="D15" s="23">
        <v>2</v>
      </c>
      <c r="E15" s="85">
        <v>5318718.55</v>
      </c>
      <c r="F15" s="25">
        <v>0</v>
      </c>
      <c r="G15" s="25">
        <v>9</v>
      </c>
      <c r="H15" s="85">
        <v>17809908.697378874</v>
      </c>
      <c r="I15" s="25">
        <v>9</v>
      </c>
      <c r="J15" s="85">
        <v>17809908.697378874</v>
      </c>
      <c r="K15" s="85">
        <v>17809908.697378874</v>
      </c>
      <c r="L15" s="85">
        <v>6541377.28</v>
      </c>
      <c r="M15" s="87">
        <f aca="true" t="shared" si="6" ref="M15:M26">(J15-K15)/2</f>
        <v>0</v>
      </c>
      <c r="N15" s="43">
        <f aca="true" t="shared" si="7" ref="N15:N26">J15-K15</f>
        <v>0</v>
      </c>
      <c r="O15" s="46">
        <f t="shared" si="4"/>
        <v>1.7789008391419794</v>
      </c>
      <c r="P15" s="27">
        <f t="shared" si="1"/>
        <v>1.7789008391419794</v>
      </c>
      <c r="Q15" s="27">
        <f t="shared" si="2"/>
        <v>1.7789008391419794</v>
      </c>
      <c r="R15" s="32">
        <f t="shared" si="3"/>
        <v>0.6533700834889089</v>
      </c>
    </row>
    <row r="16" spans="1:18" ht="12.75">
      <c r="A16" s="15"/>
      <c r="B16" s="39" t="s">
        <v>19</v>
      </c>
      <c r="C16" s="36">
        <v>3835101</v>
      </c>
      <c r="D16" s="21">
        <v>0</v>
      </c>
      <c r="E16" s="2">
        <v>0</v>
      </c>
      <c r="F16" s="1">
        <v>5</v>
      </c>
      <c r="G16" s="1">
        <v>2</v>
      </c>
      <c r="H16" s="85">
        <v>6674117.76</v>
      </c>
      <c r="I16" s="1">
        <v>2</v>
      </c>
      <c r="J16" s="85">
        <v>6674117.76</v>
      </c>
      <c r="K16" s="85">
        <v>6674117.76</v>
      </c>
      <c r="L16" s="85">
        <v>1630621.65</v>
      </c>
      <c r="M16" s="87">
        <f t="shared" si="6"/>
        <v>0</v>
      </c>
      <c r="N16" s="43">
        <f t="shared" si="7"/>
        <v>0</v>
      </c>
      <c r="O16" s="46">
        <f t="shared" si="4"/>
        <v>1.7402717060124362</v>
      </c>
      <c r="P16" s="27">
        <f t="shared" si="1"/>
        <v>1.7402717060124362</v>
      </c>
      <c r="Q16" s="27">
        <f t="shared" si="2"/>
        <v>1.7402717060124362</v>
      </c>
      <c r="R16" s="32">
        <f t="shared" si="3"/>
        <v>0.42518349581927567</v>
      </c>
    </row>
    <row r="17" spans="1:18" ht="12.75">
      <c r="A17" s="15"/>
      <c r="B17" s="39" t="s">
        <v>20</v>
      </c>
      <c r="C17" s="36">
        <v>3956416</v>
      </c>
      <c r="D17" s="21">
        <v>0</v>
      </c>
      <c r="E17" s="2">
        <v>0</v>
      </c>
      <c r="F17" s="1">
        <v>1</v>
      </c>
      <c r="G17" s="1">
        <v>6</v>
      </c>
      <c r="H17" s="85">
        <v>5745481.29</v>
      </c>
      <c r="I17" s="1">
        <v>6</v>
      </c>
      <c r="J17" s="85">
        <v>5745481.29</v>
      </c>
      <c r="K17" s="85">
        <v>5745481.29</v>
      </c>
      <c r="L17" s="85">
        <v>355882.7</v>
      </c>
      <c r="M17" s="87">
        <f t="shared" si="6"/>
        <v>0</v>
      </c>
      <c r="N17" s="43">
        <f t="shared" si="7"/>
        <v>0</v>
      </c>
      <c r="O17" s="46">
        <f t="shared" si="4"/>
        <v>1.4521934220263997</v>
      </c>
      <c r="P17" s="27">
        <f t="shared" si="1"/>
        <v>1.4521934220263997</v>
      </c>
      <c r="Q17" s="27">
        <f t="shared" si="2"/>
        <v>1.4521934220263997</v>
      </c>
      <c r="R17" s="32">
        <f t="shared" si="3"/>
        <v>0.08995077868454683</v>
      </c>
    </row>
    <row r="18" spans="1:18" ht="13.5" thickBot="1">
      <c r="A18" s="16"/>
      <c r="B18" s="40" t="s">
        <v>27</v>
      </c>
      <c r="C18" s="37">
        <v>1977340</v>
      </c>
      <c r="D18" s="22">
        <v>0</v>
      </c>
      <c r="E18" s="3">
        <v>0</v>
      </c>
      <c r="F18" s="19">
        <v>1</v>
      </c>
      <c r="G18" s="19">
        <v>6</v>
      </c>
      <c r="H18" s="85">
        <v>2527085.7</v>
      </c>
      <c r="I18" s="19">
        <v>6</v>
      </c>
      <c r="J18" s="85">
        <v>2527085.7</v>
      </c>
      <c r="K18" s="85">
        <v>2527085.7</v>
      </c>
      <c r="L18" s="85">
        <v>764946.24</v>
      </c>
      <c r="M18" s="87">
        <f t="shared" si="6"/>
        <v>0</v>
      </c>
      <c r="N18" s="43">
        <f t="shared" si="7"/>
        <v>0</v>
      </c>
      <c r="O18" s="46">
        <f t="shared" si="4"/>
        <v>1.2780228488777854</v>
      </c>
      <c r="P18" s="27">
        <f t="shared" si="1"/>
        <v>1.2780228488777854</v>
      </c>
      <c r="Q18" s="27">
        <f t="shared" si="2"/>
        <v>1.2780228488777854</v>
      </c>
      <c r="R18" s="32">
        <f t="shared" si="3"/>
        <v>0.386856200754549</v>
      </c>
    </row>
    <row r="19" spans="1:18" ht="13.5" thickBot="1">
      <c r="A19" s="47" t="s">
        <v>21</v>
      </c>
      <c r="B19" s="48"/>
      <c r="C19" s="57">
        <f aca="true" t="shared" si="8" ref="C19:N19">SUM(C20:C23)</f>
        <v>193483171</v>
      </c>
      <c r="D19" s="58">
        <f t="shared" si="8"/>
        <v>177</v>
      </c>
      <c r="E19" s="59">
        <f t="shared" si="8"/>
        <v>175088720.26</v>
      </c>
      <c r="F19" s="58">
        <f t="shared" si="8"/>
        <v>151</v>
      </c>
      <c r="G19" s="58">
        <f t="shared" si="8"/>
        <v>220</v>
      </c>
      <c r="H19" s="51">
        <f t="shared" si="8"/>
        <v>216671765.02</v>
      </c>
      <c r="I19" s="58">
        <f>SUM(I20:I23)</f>
        <v>220</v>
      </c>
      <c r="J19" s="59">
        <f>SUM(J20:J23)</f>
        <v>216671765.02</v>
      </c>
      <c r="K19" s="59">
        <f t="shared" si="8"/>
        <v>215165716.36</v>
      </c>
      <c r="L19" s="59">
        <f t="shared" si="8"/>
        <v>159914086.3</v>
      </c>
      <c r="M19" s="59">
        <f t="shared" si="8"/>
        <v>753024.3300000001</v>
      </c>
      <c r="N19" s="60">
        <f t="shared" si="8"/>
        <v>1506048.6600000001</v>
      </c>
      <c r="O19" s="53">
        <f t="shared" si="4"/>
        <v>1.1198481185735787</v>
      </c>
      <c r="P19" s="54">
        <f t="shared" si="1"/>
        <v>1.1198481185735787</v>
      </c>
      <c r="Q19" s="54">
        <f t="shared" si="2"/>
        <v>1.1120642443884694</v>
      </c>
      <c r="R19" s="55">
        <f t="shared" si="3"/>
        <v>0.8265012686813987</v>
      </c>
    </row>
    <row r="20" spans="1:18" ht="12.75">
      <c r="A20" s="31"/>
      <c r="B20" s="38" t="s">
        <v>22</v>
      </c>
      <c r="C20" s="35">
        <v>16242760</v>
      </c>
      <c r="D20" s="23">
        <v>63</v>
      </c>
      <c r="E20" s="87">
        <v>21810501.71</v>
      </c>
      <c r="F20" s="25">
        <v>27</v>
      </c>
      <c r="G20" s="25">
        <v>57</v>
      </c>
      <c r="H20" s="85">
        <v>17110852.03</v>
      </c>
      <c r="I20" s="25">
        <v>57</v>
      </c>
      <c r="J20" s="88">
        <v>17110852.03</v>
      </c>
      <c r="K20" s="89">
        <v>16776547.59</v>
      </c>
      <c r="L20" s="90">
        <v>11856431.58</v>
      </c>
      <c r="M20" s="89">
        <f t="shared" si="6"/>
        <v>167152.22000000067</v>
      </c>
      <c r="N20" s="44">
        <f t="shared" si="7"/>
        <v>334304.44000000134</v>
      </c>
      <c r="O20" s="46">
        <f t="shared" si="4"/>
        <v>1.053444859740586</v>
      </c>
      <c r="P20" s="27">
        <f t="shared" si="1"/>
        <v>1.053444859740586</v>
      </c>
      <c r="Q20" s="27">
        <f t="shared" si="2"/>
        <v>1.0328631088558842</v>
      </c>
      <c r="R20" s="32">
        <f t="shared" si="3"/>
        <v>0.7299517803624507</v>
      </c>
    </row>
    <row r="21" spans="1:18" ht="12.75">
      <c r="A21" s="15"/>
      <c r="B21" s="39" t="s">
        <v>23</v>
      </c>
      <c r="C21" s="36">
        <v>103088918</v>
      </c>
      <c r="D21" s="21">
        <v>53</v>
      </c>
      <c r="E21" s="87">
        <v>118238522.64</v>
      </c>
      <c r="F21" s="1">
        <v>91</v>
      </c>
      <c r="G21" s="1">
        <v>56</v>
      </c>
      <c r="H21" s="85">
        <v>117992112.07</v>
      </c>
      <c r="I21" s="1">
        <v>56</v>
      </c>
      <c r="J21" s="88">
        <v>117992112.07</v>
      </c>
      <c r="K21" s="89">
        <v>117992112.07</v>
      </c>
      <c r="L21" s="90">
        <v>91612644.36</v>
      </c>
      <c r="M21" s="89">
        <f t="shared" si="6"/>
        <v>0</v>
      </c>
      <c r="N21" s="44">
        <f t="shared" si="7"/>
        <v>0</v>
      </c>
      <c r="O21" s="46">
        <f t="shared" si="4"/>
        <v>1.144566403054109</v>
      </c>
      <c r="P21" s="27">
        <f t="shared" si="1"/>
        <v>1.144566403054109</v>
      </c>
      <c r="Q21" s="27">
        <f t="shared" si="2"/>
        <v>1.144566403054109</v>
      </c>
      <c r="R21" s="32">
        <f t="shared" si="3"/>
        <v>0.8886759715530238</v>
      </c>
    </row>
    <row r="22" spans="1:18" ht="12.75">
      <c r="A22" s="15"/>
      <c r="B22" s="39" t="s">
        <v>24</v>
      </c>
      <c r="C22" s="36">
        <v>30608866</v>
      </c>
      <c r="D22" s="21">
        <v>27</v>
      </c>
      <c r="E22" s="87">
        <v>19026331.81</v>
      </c>
      <c r="F22" s="1">
        <v>10</v>
      </c>
      <c r="G22" s="1">
        <v>50</v>
      </c>
      <c r="H22" s="85">
        <v>32616799.05</v>
      </c>
      <c r="I22" s="1">
        <v>50</v>
      </c>
      <c r="J22" s="88">
        <v>32616799.05</v>
      </c>
      <c r="K22" s="89">
        <v>32616799.05</v>
      </c>
      <c r="L22" s="90">
        <v>22648046.51</v>
      </c>
      <c r="M22" s="89">
        <f t="shared" si="6"/>
        <v>0</v>
      </c>
      <c r="N22" s="44">
        <f t="shared" si="7"/>
        <v>0</v>
      </c>
      <c r="O22" s="46">
        <f t="shared" si="4"/>
        <v>1.0655997203555336</v>
      </c>
      <c r="P22" s="27">
        <f t="shared" si="1"/>
        <v>1.0655997203555336</v>
      </c>
      <c r="Q22" s="27">
        <f t="shared" si="2"/>
        <v>1.0655997203555336</v>
      </c>
      <c r="R22" s="32">
        <f t="shared" si="3"/>
        <v>0.7399178561531813</v>
      </c>
    </row>
    <row r="23" spans="1:18" ht="13.5" thickBot="1">
      <c r="A23" s="16"/>
      <c r="B23" s="40" t="s">
        <v>25</v>
      </c>
      <c r="C23" s="37">
        <v>43542627</v>
      </c>
      <c r="D23" s="22">
        <v>34</v>
      </c>
      <c r="E23" s="87">
        <v>16013364.1</v>
      </c>
      <c r="F23" s="19">
        <v>23</v>
      </c>
      <c r="G23" s="19">
        <v>57</v>
      </c>
      <c r="H23" s="85">
        <v>48952001.87</v>
      </c>
      <c r="I23" s="19">
        <v>57</v>
      </c>
      <c r="J23" s="88">
        <v>48952001.87</v>
      </c>
      <c r="K23" s="89">
        <v>47780257.65</v>
      </c>
      <c r="L23" s="90">
        <v>33796963.85</v>
      </c>
      <c r="M23" s="89">
        <f t="shared" si="6"/>
        <v>585872.1099999994</v>
      </c>
      <c r="N23" s="44">
        <f t="shared" si="7"/>
        <v>1171744.2199999988</v>
      </c>
      <c r="O23" s="46">
        <f t="shared" si="4"/>
        <v>1.1242317067824135</v>
      </c>
      <c r="P23" s="27">
        <f t="shared" si="1"/>
        <v>1.1242317067824135</v>
      </c>
      <c r="Q23" s="27">
        <f t="shared" si="2"/>
        <v>1.0973214282638482</v>
      </c>
      <c r="R23" s="32">
        <f t="shared" si="3"/>
        <v>0.7761810937589962</v>
      </c>
    </row>
    <row r="24" spans="1:18" ht="13.5" thickBot="1">
      <c r="A24" s="47" t="s">
        <v>28</v>
      </c>
      <c r="B24" s="48"/>
      <c r="C24" s="56">
        <f aca="true" t="shared" si="9" ref="C24:N24">SUM(C25:C26)</f>
        <v>7149237</v>
      </c>
      <c r="D24" s="50">
        <f t="shared" si="9"/>
        <v>0</v>
      </c>
      <c r="E24" s="51">
        <f t="shared" si="9"/>
        <v>0</v>
      </c>
      <c r="F24" s="50">
        <f t="shared" si="9"/>
        <v>2</v>
      </c>
      <c r="G24" s="50">
        <f t="shared" si="9"/>
        <v>120</v>
      </c>
      <c r="H24" s="51">
        <f t="shared" si="9"/>
        <v>7793836.209999999</v>
      </c>
      <c r="I24" s="50">
        <f>SUM(I25:I26)</f>
        <v>119</v>
      </c>
      <c r="J24" s="51">
        <f>SUM(J25:J26)</f>
        <v>7061465.6</v>
      </c>
      <c r="K24" s="51">
        <f t="shared" si="9"/>
        <v>6481807.41</v>
      </c>
      <c r="L24" s="51">
        <f t="shared" si="9"/>
        <v>2243216.34</v>
      </c>
      <c r="M24" s="51">
        <f t="shared" si="9"/>
        <v>289829.095</v>
      </c>
      <c r="N24" s="52">
        <f t="shared" si="9"/>
        <v>579658.19</v>
      </c>
      <c r="O24" s="53">
        <f t="shared" si="4"/>
        <v>1.0901633572925333</v>
      </c>
      <c r="P24" s="54">
        <f t="shared" si="1"/>
        <v>0.9877229695980144</v>
      </c>
      <c r="Q24" s="54">
        <f t="shared" si="2"/>
        <v>0.9066432417892987</v>
      </c>
      <c r="R24" s="55">
        <f t="shared" si="3"/>
        <v>0.3137700344806026</v>
      </c>
    </row>
    <row r="25" spans="1:18" ht="12.75">
      <c r="A25" s="94"/>
      <c r="B25" s="38" t="s">
        <v>29</v>
      </c>
      <c r="C25" s="35">
        <v>4330540</v>
      </c>
      <c r="D25" s="23">
        <v>0</v>
      </c>
      <c r="E25" s="26">
        <v>0</v>
      </c>
      <c r="F25" s="25">
        <v>1</v>
      </c>
      <c r="G25" s="25">
        <v>60</v>
      </c>
      <c r="H25" s="88">
        <v>3305231.61</v>
      </c>
      <c r="I25" s="25">
        <v>60</v>
      </c>
      <c r="J25" s="88">
        <v>2572861</v>
      </c>
      <c r="K25" s="89">
        <v>2492048.57</v>
      </c>
      <c r="L25" s="98">
        <v>1023612.35</v>
      </c>
      <c r="M25" s="90">
        <f t="shared" si="6"/>
        <v>40406.215000000084</v>
      </c>
      <c r="N25" s="45">
        <f t="shared" si="7"/>
        <v>80812.43000000017</v>
      </c>
      <c r="O25" s="46">
        <f t="shared" si="4"/>
        <v>0.7632377509502278</v>
      </c>
      <c r="P25" s="27">
        <f t="shared" si="1"/>
        <v>0.5941201328240819</v>
      </c>
      <c r="Q25" s="27">
        <f t="shared" si="2"/>
        <v>0.5754590813154941</v>
      </c>
      <c r="R25" s="32">
        <f t="shared" si="3"/>
        <v>0.23637060274238317</v>
      </c>
    </row>
    <row r="26" spans="1:18" ht="13.5" thickBot="1">
      <c r="A26" s="95"/>
      <c r="B26" s="40" t="s">
        <v>30</v>
      </c>
      <c r="C26" s="37">
        <v>2818697</v>
      </c>
      <c r="D26" s="22">
        <v>0</v>
      </c>
      <c r="E26" s="3">
        <v>0</v>
      </c>
      <c r="F26" s="19">
        <v>1</v>
      </c>
      <c r="G26" s="19">
        <v>60</v>
      </c>
      <c r="H26" s="88">
        <v>4488604.6</v>
      </c>
      <c r="I26" s="19">
        <v>59</v>
      </c>
      <c r="J26" s="88">
        <v>4488604.6</v>
      </c>
      <c r="K26" s="89">
        <v>3989758.84</v>
      </c>
      <c r="L26" s="99">
        <v>1219603.99</v>
      </c>
      <c r="M26" s="90">
        <f t="shared" si="6"/>
        <v>249422.8799999999</v>
      </c>
      <c r="N26" s="45">
        <f t="shared" si="7"/>
        <v>498845.7599999998</v>
      </c>
      <c r="O26" s="20">
        <f t="shared" si="4"/>
        <v>1.5924395562914353</v>
      </c>
      <c r="P26" s="28">
        <f t="shared" si="1"/>
        <v>1.5924395562914353</v>
      </c>
      <c r="Q26" s="28">
        <f t="shared" si="2"/>
        <v>1.4154621231015607</v>
      </c>
      <c r="R26" s="33">
        <f t="shared" si="3"/>
        <v>0.43268360877384127</v>
      </c>
    </row>
    <row r="27" spans="1:18" ht="13.5" thickBot="1">
      <c r="A27" s="47" t="s">
        <v>26</v>
      </c>
      <c r="B27" s="48"/>
      <c r="C27" s="61">
        <f aca="true" t="shared" si="10" ref="C27:L27">C9+C14+C19+C24</f>
        <v>334708406</v>
      </c>
      <c r="D27" s="62">
        <f t="shared" si="10"/>
        <v>182</v>
      </c>
      <c r="E27" s="63">
        <f t="shared" si="10"/>
        <v>213408749.37</v>
      </c>
      <c r="F27" s="62">
        <f t="shared" si="10"/>
        <v>160</v>
      </c>
      <c r="G27" s="62">
        <f t="shared" si="10"/>
        <v>398</v>
      </c>
      <c r="H27" s="63">
        <f t="shared" si="10"/>
        <v>413418557.9373788</v>
      </c>
      <c r="I27" s="62">
        <f>I9+I14+I19+I24</f>
        <v>397</v>
      </c>
      <c r="J27" s="63">
        <f>J9+J14+J19+J24</f>
        <v>406163026.62737894</v>
      </c>
      <c r="K27" s="63">
        <f t="shared" si="10"/>
        <v>405278183.4573789</v>
      </c>
      <c r="L27" s="63">
        <f t="shared" si="10"/>
        <v>283836434.71</v>
      </c>
      <c r="M27" s="63">
        <f>SUM(M9+M14+M19+M24)</f>
        <v>1231309.1650000021</v>
      </c>
      <c r="N27" s="64">
        <f>N9+N14+N19+N24</f>
        <v>2462618.3300000043</v>
      </c>
      <c r="O27" s="53">
        <f t="shared" si="4"/>
        <v>1.2351603680290564</v>
      </c>
      <c r="P27" s="54">
        <f t="shared" si="1"/>
        <v>1.2134831971545375</v>
      </c>
      <c r="Q27" s="54">
        <f t="shared" si="2"/>
        <v>1.2108395731697845</v>
      </c>
      <c r="R27" s="55">
        <f t="shared" si="3"/>
        <v>0.8480110735850476</v>
      </c>
    </row>
    <row r="28" spans="1:18" ht="12.75">
      <c r="A28" s="101" t="s">
        <v>57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2:14" ht="12.75">
      <c r="L29" s="17"/>
      <c r="M29" s="17"/>
      <c r="N29" s="17"/>
    </row>
    <row r="30" spans="5:15" ht="12.75">
      <c r="E30" s="92"/>
      <c r="J30" s="93"/>
      <c r="M30" s="97"/>
      <c r="O30" s="91"/>
    </row>
    <row r="31" spans="5:10" ht="12.75">
      <c r="E31" s="18"/>
      <c r="G31" s="105"/>
      <c r="H31" s="105"/>
      <c r="I31" s="105"/>
      <c r="J31" s="93"/>
    </row>
    <row r="32" spans="7:9" ht="12.75">
      <c r="G32" s="105"/>
      <c r="H32" s="106"/>
      <c r="I32" s="105"/>
    </row>
    <row r="33" spans="7:9" ht="12.75">
      <c r="G33" s="105"/>
      <c r="H33" s="105"/>
      <c r="I33" s="105"/>
    </row>
    <row r="34" spans="7:9" ht="12.75">
      <c r="G34" s="105"/>
      <c r="H34" s="105"/>
      <c r="I34" s="105"/>
    </row>
    <row r="35" spans="7:9" ht="12.75">
      <c r="G35" s="105"/>
      <c r="H35" s="105"/>
      <c r="I35" s="105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  <row r="46" ht="12.75">
      <c r="E46" s="18"/>
    </row>
    <row r="47" ht="12.75">
      <c r="E47" s="18"/>
    </row>
  </sheetData>
  <mergeCells count="4">
    <mergeCell ref="A2:B2"/>
    <mergeCell ref="A28:R28"/>
    <mergeCell ref="A1:B1"/>
    <mergeCell ref="D2:E2"/>
  </mergeCells>
  <printOptions horizontalCentered="1"/>
  <pageMargins left="0.5905511811023623" right="0.15748031496062992" top="1.3779527559055118" bottom="0.984251968503937" header="0.7874015748031497" footer="0.5118110236220472"/>
  <pageSetup fitToHeight="1" fitToWidth="1" horizontalDpi="300" verticalDpi="300" orientation="landscape" paperSize="9" scale="74" r:id="rId1"/>
  <headerFooter alignWithMargins="0">
    <oddHeader>&amp;L&amp;"Times New Roman,Kurzíva"&amp;12Závěrečná zpráva OP Infrastruktura
&amp;"Times New Roman,Obyčejné"Standardní monitorovací tabulka k 31.12.2008&amp;R&amp;"Times New Roman,Obyčejné"&amp;12Příloha č. 2</oddHeader>
    <oddFooter>&amp;C&amp;P</oddFooter>
  </headerFooter>
  <ignoredErrors>
    <ignoredError sqref="M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table</dc:title>
  <dc:subject/>
  <dc:creator>user</dc:creator>
  <cp:keywords/>
  <dc:description/>
  <cp:lastModifiedBy>Eva Richtrová</cp:lastModifiedBy>
  <cp:lastPrinted>2010-01-05T08:47:21Z</cp:lastPrinted>
  <dcterms:created xsi:type="dcterms:W3CDTF">2005-04-25T13:43:21Z</dcterms:created>
  <dcterms:modified xsi:type="dcterms:W3CDTF">2010-01-05T12:27:20Z</dcterms:modified>
  <cp:category/>
  <cp:version/>
  <cp:contentType/>
  <cp:contentStatus/>
</cp:coreProperties>
</file>