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130" windowWidth="14535" windowHeight="912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IROP'!$A$2:$H$78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<sst xmlns="http://schemas.openxmlformats.org/spreadsheetml/2006/main" count="334" uniqueCount="116">
  <si>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</si>
  <si>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</si>
  <si>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</si>
  <si>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</si>
  <si>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</si>
  <si>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</si>
  <si>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</si>
  <si>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</si>
  <si>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</si>
  <si>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</si>
  <si>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</si>
  <si>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</si>
  <si>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</si>
  <si>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</si>
  <si>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</si>
  <si>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</si>
  <si>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</si>
  <si>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</si>
  <si>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</si>
  <si>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</si>
  <si>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</si>
  <si>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</si>
  <si>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</si>
  <si>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</si>
  <si>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</si>
  <si>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</si>
  <si>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</si>
  <si>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</si>
  <si>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</si>
  <si>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</si>
  <si>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</si>
  <si>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</si>
  <si>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</si>
  <si>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</si>
  <si>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</si>
  <si>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</si>
  <si>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</si>
  <si>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</si>
  <si>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</si>
  <si>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</si>
  <si>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</si>
  <si>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</si>
  <si>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</si>
  <si>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</si>
  <si>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</si>
  <si>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</si>
  <si>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</si>
  <si>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</si>
  <si>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</si>
  <si>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</si>
  <si>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</si>
  <si>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</si>
  <si>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</si>
  <si>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</si>
  <si>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</si>
  <si>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</si>
  <si>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</si>
  <si>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</si>
  <si>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</si>
  <si>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</si>
  <si>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</si>
  <si>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</si>
  <si>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</si>
  <si>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</si>
  <si>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</si>
  <si>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</si>
  <si>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</si>
  <si>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</si>
  <si>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</si>
  <si>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</si>
  <si>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</si>
  <si>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</si>
  <si>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</si>
  <si>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</si>
  <si>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</si>
  <si>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</si>
  <si>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</si>
  <si>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</si>
  <si>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</si>
  <si>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</si>
  <si>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</si>
  <si>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</si>
  <si>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</si>
  <si>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</si>
  <si>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</si>
  <si>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</si>
  <si>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</si>
  <si>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</si>
  <si>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</si>
  <si>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</si>
  <si>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</si>
  <si>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</si>
  <si>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</si>
  <si>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</si>
  <si>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</si>
  <si>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</si>
  <si>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</si>
  <si>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</si>
  <si>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</si>
  <si>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</si>
  <si>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</si>
  <si>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</si>
  <si>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</si>
  <si>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</si>
  <si>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</si>
  <si>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</si>
  <si>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</si>
  <si>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</si>
  <si>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</si>
  <si>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</si>
  <si>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</si>
  <si>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</si>
  <si>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</si>
  <si>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</si>
  <si>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</si>
  <si>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Stav alokace výzev IROP k 13.7.2017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</si>
</sst>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:B3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3.42578125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112</v>
      </c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9187444837.289999</v>
      </c>
      <c r="K4" s="63">
        <f t="shared" ref="K4:K35" si="0">J4/F4</f>
        <v>0.88377420566053766</v>
      </c>
      <c r="L4" s="61">
        <v>7</v>
      </c>
      <c r="M4" s="62">
        <v>684386496.47000003</v>
      </c>
      <c r="N4" s="63">
        <f t="shared" ref="N4:N35" si="1">M4/F4</f>
        <v>6.5833661370965246E-2</v>
      </c>
      <c r="O4" s="64">
        <v>108</v>
      </c>
      <c r="P4" s="65">
        <v>5715678963.8799982</v>
      </c>
      <c r="Q4" s="44">
        <f t="shared" ref="Q4:Q35" si="2">P4/F4</f>
        <v>0.54981224111530913</v>
      </c>
      <c r="R4" s="78">
        <f>I4-L4-O4</f>
        <v>39</v>
      </c>
      <c r="S4" s="65">
        <f>J4-M4-P4</f>
        <v>2787379376.9400005</v>
      </c>
      <c r="T4" s="39">
        <f t="shared" ref="T4:T35" si="3">IF(J4=0,"",S4/J4)</f>
        <v>0.30339005308925349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35673411.649999999</v>
      </c>
      <c r="K5" s="37">
        <f t="shared" si="0"/>
        <v>6.6617015219421094E-2</v>
      </c>
      <c r="L5" s="24">
        <v>0</v>
      </c>
      <c r="M5" s="55">
        <v>0</v>
      </c>
      <c r="N5" s="63">
        <f t="shared" si="1"/>
        <v>0</v>
      </c>
      <c r="O5" s="40">
        <v>33</v>
      </c>
      <c r="P5" s="58">
        <v>34830041.649999999</v>
      </c>
      <c r="Q5" s="44">
        <f t="shared" si="2"/>
        <v>6.5042094584500471E-2</v>
      </c>
      <c r="R5" s="78">
        <f t="shared" ref="R5:R43" si="4">I5-L5-O5</f>
        <v>2</v>
      </c>
      <c r="S5" s="65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0</v>
      </c>
      <c r="M6" s="69">
        <v>0</v>
      </c>
      <c r="N6" s="63">
        <f t="shared" si="1"/>
        <v>0</v>
      </c>
      <c r="O6" s="40">
        <v>11</v>
      </c>
      <c r="P6" s="58">
        <v>8813115.1799999997</v>
      </c>
      <c r="Q6" s="44">
        <f t="shared" si="2"/>
        <v>4.408320918367347E-2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1480000000</v>
      </c>
      <c r="G8" s="15">
        <v>42310</v>
      </c>
      <c r="H8" s="30">
        <v>42901</v>
      </c>
      <c r="I8" s="24">
        <v>31</v>
      </c>
      <c r="J8" s="69">
        <v>1682900718.6800003</v>
      </c>
      <c r="K8" s="37">
        <f t="shared" si="0"/>
        <v>1.1370950801891895</v>
      </c>
      <c r="L8" s="24">
        <v>13</v>
      </c>
      <c r="M8" s="69">
        <v>713750417.53000009</v>
      </c>
      <c r="N8" s="63">
        <f t="shared" si="1"/>
        <v>0.48226379562837846</v>
      </c>
      <c r="O8" s="40">
        <v>16</v>
      </c>
      <c r="P8" s="58">
        <v>833150301.1500001</v>
      </c>
      <c r="Q8" s="44">
        <f t="shared" si="2"/>
        <v>0.56293939266891901</v>
      </c>
      <c r="R8" s="78">
        <f t="shared" si="4"/>
        <v>2</v>
      </c>
      <c r="S8" s="65">
        <f t="shared" si="5"/>
        <v>136000000.00000012</v>
      </c>
      <c r="T8" s="39">
        <f t="shared" si="3"/>
        <v>8.0812848013204874E-2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206</v>
      </c>
      <c r="J9" s="55">
        <v>1501330144.9100001</v>
      </c>
      <c r="K9" s="37">
        <f t="shared" si="0"/>
        <v>0.79017376047894738</v>
      </c>
      <c r="L9" s="24">
        <v>7</v>
      </c>
      <c r="M9" s="55">
        <v>67792755.470000014</v>
      </c>
      <c r="N9" s="63">
        <f t="shared" si="1"/>
        <v>3.5680397615789478E-2</v>
      </c>
      <c r="O9" s="40">
        <v>155</v>
      </c>
      <c r="P9" s="58">
        <v>1076182080.28</v>
      </c>
      <c r="Q9" s="44">
        <f t="shared" si="2"/>
        <v>0.56641162119999999</v>
      </c>
      <c r="R9" s="78">
        <f t="shared" si="4"/>
        <v>44</v>
      </c>
      <c r="S9" s="65">
        <f t="shared" si="5"/>
        <v>357355309.16000009</v>
      </c>
      <c r="T9" s="39">
        <f t="shared" si="3"/>
        <v>0.23802580023557868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29</v>
      </c>
      <c r="J11" s="55">
        <v>1559829639.8399999</v>
      </c>
      <c r="K11" s="37">
        <f t="shared" si="0"/>
        <v>0.40843311225106027</v>
      </c>
      <c r="L11" s="24">
        <v>1</v>
      </c>
      <c r="M11" s="55">
        <v>20268327.57</v>
      </c>
      <c r="N11" s="44">
        <f t="shared" si="1"/>
        <v>5.30715399816881E-3</v>
      </c>
      <c r="O11" s="40">
        <v>21</v>
      </c>
      <c r="P11" s="58">
        <v>1404404881.7999995</v>
      </c>
      <c r="Q11" s="44">
        <f t="shared" si="2"/>
        <v>0.36773596428966049</v>
      </c>
      <c r="R11" s="40">
        <f t="shared" si="4"/>
        <v>7</v>
      </c>
      <c r="S11" s="58">
        <f t="shared" si="5"/>
        <v>135156430.47000051</v>
      </c>
      <c r="T11" s="39">
        <f t="shared" si="3"/>
        <v>8.6648199917437288E-2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42920</v>
      </c>
      <c r="I12" s="24">
        <v>167</v>
      </c>
      <c r="J12" s="55">
        <v>179962452.62</v>
      </c>
      <c r="K12" s="37">
        <f t="shared" si="0"/>
        <v>1.1997496841333333</v>
      </c>
      <c r="L12" s="24">
        <v>87</v>
      </c>
      <c r="M12" s="55">
        <v>90761473.820000008</v>
      </c>
      <c r="N12" s="44">
        <f t="shared" si="1"/>
        <v>0.60507649213333337</v>
      </c>
      <c r="O12" s="40">
        <v>74</v>
      </c>
      <c r="P12" s="58">
        <v>85660371.799999997</v>
      </c>
      <c r="Q12" s="44">
        <f t="shared" si="2"/>
        <v>0.57106914533333331</v>
      </c>
      <c r="R12" s="40">
        <f t="shared" si="4"/>
        <v>6</v>
      </c>
      <c r="S12" s="58">
        <f t="shared" si="5"/>
        <v>3540607</v>
      </c>
      <c r="T12" s="39">
        <f t="shared" si="3"/>
        <v>1.9674142847320348E-2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6</v>
      </c>
      <c r="J13" s="69">
        <v>167234561.31</v>
      </c>
      <c r="K13" s="37">
        <f t="shared" si="0"/>
        <v>0.13936213442500001</v>
      </c>
      <c r="L13" s="24">
        <v>2</v>
      </c>
      <c r="M13" s="69">
        <v>54278663.120000005</v>
      </c>
      <c r="N13" s="44">
        <f t="shared" si="1"/>
        <v>4.5232219266666672E-2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2260698803.3299999</v>
      </c>
      <c r="K18" s="38">
        <f t="shared" si="0"/>
        <v>1.3008264444897577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1539896712.7600002</v>
      </c>
      <c r="Q18" s="48">
        <f t="shared" si="2"/>
        <v>0.88607043220018622</v>
      </c>
      <c r="R18" s="41">
        <f t="shared" si="4"/>
        <v>65</v>
      </c>
      <c r="S18" s="54">
        <f t="shared" si="5"/>
        <v>720802090.56999969</v>
      </c>
      <c r="T18" s="49">
        <f t="shared" si="3"/>
        <v>0.31884039108096185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315547266.11000001</v>
      </c>
      <c r="K19" s="37">
        <f t="shared" si="0"/>
        <v>0.23373871563703705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112994693.70000003</v>
      </c>
      <c r="Q19" s="44">
        <f t="shared" si="2"/>
        <v>8.3699773111111139E-2</v>
      </c>
      <c r="R19" s="40">
        <f t="shared" si="4"/>
        <v>120</v>
      </c>
      <c r="S19" s="58">
        <f t="shared" si="5"/>
        <v>202552572.40999997</v>
      </c>
      <c r="T19" s="39">
        <f t="shared" si="3"/>
        <v>0.64190881736047112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1051961258.1600004</v>
      </c>
      <c r="Q21" s="48">
        <f t="shared" si="2"/>
        <v>0.98128883617842988</v>
      </c>
      <c r="R21" s="41">
        <f t="shared" si="4"/>
        <v>95</v>
      </c>
      <c r="S21" s="54">
        <f t="shared" si="5"/>
        <v>678319441.36999977</v>
      </c>
      <c r="T21" s="49">
        <f t="shared" si="3"/>
        <v>0.39202855441562351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4181024886.1600008</v>
      </c>
      <c r="K22" s="37">
        <f t="shared" si="0"/>
        <v>2.7473936424195258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1600349168.0100002</v>
      </c>
      <c r="Q22" s="44">
        <f t="shared" si="2"/>
        <v>1.0516055870406973</v>
      </c>
      <c r="R22" s="40">
        <f t="shared" si="4"/>
        <v>182</v>
      </c>
      <c r="S22" s="73">
        <f t="shared" si="5"/>
        <v>2580675718.1500006</v>
      </c>
      <c r="T22" s="39">
        <f t="shared" si="3"/>
        <v>0.61723519673191496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53">
        <v>3609595592.5</v>
      </c>
      <c r="K23" s="38">
        <f t="shared" si="0"/>
        <v>1.299858238179082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3423163035.5</v>
      </c>
      <c r="Q23" s="48">
        <f t="shared" si="2"/>
        <v>1.2327216604458962</v>
      </c>
      <c r="R23" s="41">
        <f t="shared" si="4"/>
        <v>2</v>
      </c>
      <c r="S23" s="54">
        <f t="shared" si="5"/>
        <v>186432557</v>
      </c>
      <c r="T23" s="49">
        <f t="shared" si="3"/>
        <v>5.1649153547108889E-2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1955333979.1499999</v>
      </c>
      <c r="K24" s="38">
        <f t="shared" si="0"/>
        <v>0.92450779156028362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336242015.04000002</v>
      </c>
      <c r="K25" s="38">
        <f t="shared" si="0"/>
        <v>1.9296528840172167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327914922.38</v>
      </c>
      <c r="Q25" s="48">
        <f t="shared" si="2"/>
        <v>1.8818646908464849</v>
      </c>
      <c r="R25" s="41">
        <f t="shared" si="4"/>
        <v>1</v>
      </c>
      <c r="S25" s="54">
        <f t="shared" si="5"/>
        <v>8327092.6600000262</v>
      </c>
      <c r="T25" s="49">
        <f t="shared" si="3"/>
        <v>2.4765175937365883E-2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5</v>
      </c>
      <c r="J26" s="69">
        <v>125545668.44000001</v>
      </c>
      <c r="K26" s="37">
        <f t="shared" si="0"/>
        <v>9.4218137666041285E-2</v>
      </c>
      <c r="L26" s="26">
        <v>2</v>
      </c>
      <c r="M26" s="69">
        <v>34412813.590000004</v>
      </c>
      <c r="N26" s="44">
        <f t="shared" si="1"/>
        <v>2.5825751287054412E-2</v>
      </c>
      <c r="O26" s="40">
        <v>3</v>
      </c>
      <c r="P26" s="58">
        <v>91132854.850000009</v>
      </c>
      <c r="Q26" s="44">
        <f t="shared" si="2"/>
        <v>6.8392386378986869E-2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800025196.88999975</v>
      </c>
      <c r="K27" s="38">
        <f t="shared" si="0"/>
        <v>0.73531727655330859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17</v>
      </c>
      <c r="J29" s="71">
        <v>914906898.55000007</v>
      </c>
      <c r="K29" s="37">
        <f t="shared" si="0"/>
        <v>0.37557754456075537</v>
      </c>
      <c r="L29" s="26">
        <v>10</v>
      </c>
      <c r="M29" s="71">
        <v>183597139.36000001</v>
      </c>
      <c r="N29" s="45">
        <f t="shared" si="1"/>
        <v>7.5368283809523817E-2</v>
      </c>
      <c r="O29" s="40">
        <v>7</v>
      </c>
      <c r="P29" s="58">
        <v>731309759.18999994</v>
      </c>
      <c r="Q29" s="45">
        <f t="shared" si="2"/>
        <v>0.3002092607512315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16</v>
      </c>
      <c r="J30" s="71">
        <v>636829009.03999996</v>
      </c>
      <c r="K30" s="37">
        <f t="shared" si="0"/>
        <v>0.73246530032110313</v>
      </c>
      <c r="L30" s="26">
        <v>6</v>
      </c>
      <c r="M30" s="71">
        <v>438994174.75</v>
      </c>
      <c r="N30" s="45">
        <f t="shared" si="1"/>
        <v>0.50492046606387675</v>
      </c>
      <c r="O30" s="40">
        <v>10</v>
      </c>
      <c r="P30" s="58">
        <v>197834834.28999999</v>
      </c>
      <c r="Q30" s="45">
        <f t="shared" si="2"/>
        <v>0.22754483425722638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1378849855</v>
      </c>
      <c r="G31" s="15">
        <v>42494</v>
      </c>
      <c r="H31" s="15">
        <v>43007</v>
      </c>
      <c r="I31" s="40">
        <v>121</v>
      </c>
      <c r="J31" s="58">
        <v>1086419251.6900001</v>
      </c>
      <c r="K31" s="37">
        <f t="shared" si="0"/>
        <v>0.78791700760631411</v>
      </c>
      <c r="L31" s="40">
        <v>48</v>
      </c>
      <c r="M31" s="58">
        <v>377066530.98000002</v>
      </c>
      <c r="N31" s="45">
        <f t="shared" si="1"/>
        <v>0.27346453249617958</v>
      </c>
      <c r="O31" s="40">
        <v>70</v>
      </c>
      <c r="P31" s="58">
        <v>674005647.05999994</v>
      </c>
      <c r="Q31" s="45">
        <f t="shared" si="2"/>
        <v>0.48881728827537929</v>
      </c>
      <c r="R31" s="40">
        <f t="shared" si="4"/>
        <v>3</v>
      </c>
      <c r="S31" s="58">
        <f t="shared" si="5"/>
        <v>35347073.650000095</v>
      </c>
      <c r="T31" s="39">
        <f t="shared" si="3"/>
        <v>3.253538962515188E-2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357038236.30000001</v>
      </c>
      <c r="K32" s="38">
        <f t="shared" si="0"/>
        <v>1.1629910318140693</v>
      </c>
      <c r="L32" s="25">
        <v>1</v>
      </c>
      <c r="M32" s="72">
        <v>7654250</v>
      </c>
      <c r="N32" s="67">
        <f t="shared" si="1"/>
        <v>2.4932411154370358E-2</v>
      </c>
      <c r="O32" s="41">
        <v>28</v>
      </c>
      <c r="P32" s="54">
        <v>218212929.98000002</v>
      </c>
      <c r="Q32" s="67">
        <f t="shared" si="2"/>
        <v>0.71079132370398024</v>
      </c>
      <c r="R32" s="41">
        <f t="shared" si="4"/>
        <v>9</v>
      </c>
      <c r="S32" s="54">
        <f t="shared" si="5"/>
        <v>131171056.31999999</v>
      </c>
      <c r="T32" s="49">
        <f t="shared" si="3"/>
        <v>0.36738657931803143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8">
        <v>42670</v>
      </c>
      <c r="I33" s="29">
        <v>147</v>
      </c>
      <c r="J33" s="72">
        <v>1494412715.4099998</v>
      </c>
      <c r="K33" s="38">
        <f t="shared" si="0"/>
        <v>1.3592812823261731</v>
      </c>
      <c r="L33" s="29">
        <v>7</v>
      </c>
      <c r="M33" s="72">
        <v>127848243.94</v>
      </c>
      <c r="N33" s="67">
        <f t="shared" si="1"/>
        <v>0.11628763806271193</v>
      </c>
      <c r="O33" s="41">
        <v>118</v>
      </c>
      <c r="P33" s="54">
        <v>953537674.54999983</v>
      </c>
      <c r="Q33" s="67">
        <f t="shared" si="2"/>
        <v>0.86731456420527187</v>
      </c>
      <c r="R33" s="41">
        <f t="shared" si="4"/>
        <v>22</v>
      </c>
      <c r="S33" s="54">
        <f t="shared" si="5"/>
        <v>413026796.91999996</v>
      </c>
      <c r="T33" s="49">
        <f t="shared" si="3"/>
        <v>0.27638067627568597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7151531877.5799999</v>
      </c>
      <c r="K34" s="37">
        <f t="shared" si="0"/>
        <v>1.678763351544601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6264410925.5</v>
      </c>
      <c r="Q34" s="45">
        <f t="shared" si="2"/>
        <v>1.4705189965962442</v>
      </c>
      <c r="R34" s="40">
        <f t="shared" si="4"/>
        <v>15</v>
      </c>
      <c r="S34" s="58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622530833.38999999</v>
      </c>
      <c r="K35" s="38">
        <f t="shared" si="0"/>
        <v>1.029581266553379</v>
      </c>
      <c r="L35" s="29">
        <v>0</v>
      </c>
      <c r="M35" s="72">
        <v>0</v>
      </c>
      <c r="N35" s="67">
        <f t="shared" si="1"/>
        <v>0</v>
      </c>
      <c r="O35" s="41">
        <v>40</v>
      </c>
      <c r="P35" s="54">
        <v>520499240.30999982</v>
      </c>
      <c r="Q35" s="67">
        <f t="shared" si="2"/>
        <v>0.86083489898839372</v>
      </c>
      <c r="R35" s="41">
        <f t="shared" si="4"/>
        <v>6</v>
      </c>
      <c r="S35" s="54">
        <f t="shared" si="5"/>
        <v>102031593.08000016</v>
      </c>
      <c r="T35" s="49">
        <f t="shared" si="3"/>
        <v>0.16389805549772651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3409876779</v>
      </c>
      <c r="G36" s="31">
        <v>42551</v>
      </c>
      <c r="H36" s="68">
        <v>42692</v>
      </c>
      <c r="I36" s="29">
        <v>253</v>
      </c>
      <c r="J36" s="72">
        <v>3583957179.9700003</v>
      </c>
      <c r="K36" s="38">
        <f t="shared" ref="K36:K73" si="6">J36/F36</f>
        <v>1.0510518157260369</v>
      </c>
      <c r="L36" s="29">
        <v>2</v>
      </c>
      <c r="M36" s="72">
        <v>77719721.270000041</v>
      </c>
      <c r="N36" s="67">
        <f t="shared" ref="N36:N72" si="7">M36/F36</f>
        <v>2.27925307297446E-2</v>
      </c>
      <c r="O36" s="41">
        <v>235</v>
      </c>
      <c r="P36" s="54">
        <v>3332157057.2999997</v>
      </c>
      <c r="Q36" s="67">
        <f t="shared" ref="Q36:Q72" si="8">P36/F36</f>
        <v>0.97720746914415102</v>
      </c>
      <c r="R36" s="41">
        <f t="shared" si="4"/>
        <v>16</v>
      </c>
      <c r="S36" s="54">
        <f t="shared" si="5"/>
        <v>174080401.40000057</v>
      </c>
      <c r="T36" s="49">
        <f t="shared" ref="T36:T77" si="9">IF(J36=0,"",S36/J36)</f>
        <v>4.8572120887185856E-2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103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170553215.25</v>
      </c>
      <c r="K37" s="38">
        <f t="shared" si="6"/>
        <v>0.62645809090909088</v>
      </c>
      <c r="L37" s="29">
        <v>0</v>
      </c>
      <c r="M37" s="72">
        <v>0</v>
      </c>
      <c r="N37" s="67">
        <f t="shared" si="7"/>
        <v>0</v>
      </c>
      <c r="O37" s="41">
        <v>23</v>
      </c>
      <c r="P37" s="54">
        <v>158864001.50999999</v>
      </c>
      <c r="Q37" s="67">
        <f t="shared" si="8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9"/>
        <v>6.853704706103457E-2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103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726429651.38999987</v>
      </c>
      <c r="K38" s="38">
        <f t="shared" si="6"/>
        <v>0.99899406530157631</v>
      </c>
      <c r="L38" s="25">
        <v>2</v>
      </c>
      <c r="M38" s="72">
        <v>10360847.329999998</v>
      </c>
      <c r="N38" s="67">
        <f t="shared" si="7"/>
        <v>1.4248351474035336E-2</v>
      </c>
      <c r="O38" s="41">
        <v>95</v>
      </c>
      <c r="P38" s="54">
        <v>584398829.71999991</v>
      </c>
      <c r="Q38" s="67">
        <f t="shared" si="8"/>
        <v>0.80367171348576261</v>
      </c>
      <c r="R38" s="41">
        <f t="shared" si="4"/>
        <v>22</v>
      </c>
      <c r="S38" s="54">
        <f t="shared" si="5"/>
        <v>131669974.33999991</v>
      </c>
      <c r="T38" s="49">
        <f t="shared" si="9"/>
        <v>0.1812563323758242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2946819846.75</v>
      </c>
      <c r="K39" s="37">
        <f t="shared" si="6"/>
        <v>1.6552692306929673</v>
      </c>
      <c r="L39" s="24">
        <v>74</v>
      </c>
      <c r="M39" s="71">
        <v>1373816830.6699996</v>
      </c>
      <c r="N39" s="45">
        <f t="shared" si="7"/>
        <v>0.77169180563385276</v>
      </c>
      <c r="O39" s="40">
        <v>73</v>
      </c>
      <c r="P39" s="58">
        <v>1503837598.1800001</v>
      </c>
      <c r="Q39" s="45">
        <f t="shared" si="8"/>
        <v>0.84472625870628937</v>
      </c>
      <c r="R39" s="40">
        <f t="shared" si="4"/>
        <v>4</v>
      </c>
      <c r="S39" s="58">
        <f t="shared" si="5"/>
        <v>69165417.900000334</v>
      </c>
      <c r="T39" s="39">
        <f t="shared" si="9"/>
        <v>2.3471206757441163E-2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723</v>
      </c>
      <c r="J40" s="71">
        <v>1425281575.9999995</v>
      </c>
      <c r="K40" s="37">
        <f t="shared" si="6"/>
        <v>0.40722330742857127</v>
      </c>
      <c r="L40" s="26">
        <v>126</v>
      </c>
      <c r="M40" s="71">
        <v>245697521.71000004</v>
      </c>
      <c r="N40" s="45">
        <f t="shared" si="7"/>
        <v>7.0199291917142873E-2</v>
      </c>
      <c r="O40" s="40">
        <v>502</v>
      </c>
      <c r="P40" s="58">
        <v>1021596757.5999994</v>
      </c>
      <c r="Q40" s="45">
        <f t="shared" si="8"/>
        <v>0.29188478788571415</v>
      </c>
      <c r="R40" s="40">
        <f t="shared" si="4"/>
        <v>95</v>
      </c>
      <c r="S40" s="58">
        <f t="shared" si="5"/>
        <v>157987296.69000006</v>
      </c>
      <c r="T40" s="39">
        <f t="shared" si="9"/>
        <v>0.11084637544630697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168502570.82999998</v>
      </c>
      <c r="Q41" s="67">
        <f t="shared" si="8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9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858353361.13999987</v>
      </c>
      <c r="K42" s="38">
        <f t="shared" si="6"/>
        <v>1.8484274438099528</v>
      </c>
      <c r="L42" s="29">
        <v>0</v>
      </c>
      <c r="M42" s="72">
        <v>0</v>
      </c>
      <c r="N42" s="67">
        <f t="shared" si="7"/>
        <v>0</v>
      </c>
      <c r="O42" s="41">
        <v>63</v>
      </c>
      <c r="P42" s="54">
        <v>727450913.13999987</v>
      </c>
      <c r="Q42" s="67">
        <f t="shared" si="8"/>
        <v>1.5665345914027025</v>
      </c>
      <c r="R42" s="41">
        <f t="shared" si="4"/>
        <v>12</v>
      </c>
      <c r="S42" s="54">
        <f t="shared" si="5"/>
        <v>130902448</v>
      </c>
      <c r="T42" s="49">
        <f t="shared" si="9"/>
        <v>0.15250414797251483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6</v>
      </c>
      <c r="M45" s="71">
        <v>460104105.01999998</v>
      </c>
      <c r="N45" s="45">
        <f t="shared" si="7"/>
        <v>0.11803594279630579</v>
      </c>
      <c r="O45" s="40"/>
      <c r="P45" s="58"/>
      <c r="Q45" s="45">
        <f t="shared" si="8"/>
        <v>0</v>
      </c>
      <c r="R45" s="40">
        <f t="shared" ref="R45" si="10">I45-L45-O45</f>
        <v>0</v>
      </c>
      <c r="S45" s="58">
        <f t="shared" ref="S45" si="11">J45-M45-P45</f>
        <v>0</v>
      </c>
      <c r="T45" s="39">
        <f t="shared" si="9"/>
        <v>0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188210043.72999999</v>
      </c>
      <c r="K46" s="38">
        <f t="shared" si="6"/>
        <v>3.6903930143137251</v>
      </c>
      <c r="L46" s="29">
        <v>11</v>
      </c>
      <c r="M46" s="75">
        <v>36532376.62999998</v>
      </c>
      <c r="N46" s="67">
        <f t="shared" si="7"/>
        <v>0.71632111039215651</v>
      </c>
      <c r="O46" s="41">
        <v>18</v>
      </c>
      <c r="P46" s="54">
        <v>60393666.729999989</v>
      </c>
      <c r="Q46" s="67">
        <f t="shared" si="8"/>
        <v>1.1841895437254899</v>
      </c>
      <c r="R46" s="41">
        <f t="shared" ref="R46:R47" si="12">I46-L46-O46</f>
        <v>24</v>
      </c>
      <c r="S46" s="54">
        <f t="shared" ref="S46:S47" si="13">J46-M46-P46</f>
        <v>91284000.370000035</v>
      </c>
      <c r="T46" s="49">
        <f t="shared" si="9"/>
        <v>0.48501131268506104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753762476.95000005</v>
      </c>
      <c r="K47" s="38">
        <f t="shared" si="6"/>
        <v>4.2109635583798886</v>
      </c>
      <c r="L47" s="25">
        <v>138</v>
      </c>
      <c r="M47" s="75">
        <v>478442798.33999997</v>
      </c>
      <c r="N47" s="67">
        <f t="shared" si="7"/>
        <v>2.6728647951955304</v>
      </c>
      <c r="O47" s="41">
        <v>7</v>
      </c>
      <c r="P47" s="54">
        <v>26385625.759999998</v>
      </c>
      <c r="Q47" s="67">
        <f t="shared" si="8"/>
        <v>0.14740573050279329</v>
      </c>
      <c r="R47" s="41">
        <f t="shared" si="12"/>
        <v>73</v>
      </c>
      <c r="S47" s="54">
        <f t="shared" si="13"/>
        <v>248934052.85000008</v>
      </c>
      <c r="T47" s="49">
        <f t="shared" si="9"/>
        <v>0.33025529986220425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2205823606.5899992</v>
      </c>
      <c r="K49" s="38">
        <f t="shared" si="6"/>
        <v>4.0069456977111706</v>
      </c>
      <c r="L49" s="25">
        <v>28</v>
      </c>
      <c r="M49" s="72">
        <v>382034668.69999999</v>
      </c>
      <c r="N49" s="67">
        <f t="shared" si="7"/>
        <v>0.69397759981834695</v>
      </c>
      <c r="O49" s="41">
        <v>146</v>
      </c>
      <c r="P49" s="54">
        <v>1726106853.1299994</v>
      </c>
      <c r="Q49" s="67">
        <f t="shared" si="8"/>
        <v>3.1355256187647584</v>
      </c>
      <c r="R49" s="41">
        <f t="shared" ref="R49:R51" si="14">I49-L49-O49</f>
        <v>10</v>
      </c>
      <c r="S49" s="54">
        <f t="shared" ref="S49:S51" si="15">J49-M49-P49</f>
        <v>97682084.759999752</v>
      </c>
      <c r="T49" s="49">
        <f t="shared" si="9"/>
        <v>4.4283724441143001E-2</v>
      </c>
    </row>
    <row r="50" spans="1:20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7362180749.0800028</v>
      </c>
      <c r="K50" s="38">
        <f t="shared" si="6"/>
        <v>5.7315537166835364</v>
      </c>
      <c r="L50" s="25">
        <v>538</v>
      </c>
      <c r="M50" s="72">
        <v>6340243470.6400013</v>
      </c>
      <c r="N50" s="67">
        <f t="shared" si="7"/>
        <v>4.9359622192604133</v>
      </c>
      <c r="O50" s="41">
        <v>116</v>
      </c>
      <c r="P50" s="54">
        <v>932578031.35999942</v>
      </c>
      <c r="Q50" s="67">
        <f t="shared" si="8"/>
        <v>0.72602415831841138</v>
      </c>
      <c r="R50" s="41">
        <f t="shared" si="14"/>
        <v>7</v>
      </c>
      <c r="S50" s="54">
        <f t="shared" si="15"/>
        <v>89359247.080002069</v>
      </c>
      <c r="T50" s="49">
        <f t="shared" si="9"/>
        <v>1.2137605707543738E-2</v>
      </c>
    </row>
    <row r="51" spans="1:20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3</v>
      </c>
      <c r="J51" s="71">
        <v>169375927.84</v>
      </c>
      <c r="K51" s="37">
        <f t="shared" si="6"/>
        <v>0.14779298000497368</v>
      </c>
      <c r="L51" s="24">
        <v>3</v>
      </c>
      <c r="M51" s="71">
        <v>169375927.84</v>
      </c>
      <c r="N51" s="45">
        <f t="shared" si="7"/>
        <v>0.14779298000497368</v>
      </c>
      <c r="O51" s="40"/>
      <c r="P51" s="58"/>
      <c r="Q51" s="45">
        <f t="shared" si="8"/>
        <v>0</v>
      </c>
      <c r="R51" s="40">
        <f t="shared" si="14"/>
        <v>0</v>
      </c>
      <c r="S51" s="58">
        <f t="shared" si="15"/>
        <v>0</v>
      </c>
      <c r="T51" s="39">
        <f t="shared" si="9"/>
        <v>0</v>
      </c>
    </row>
    <row r="52" spans="1:20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105</v>
      </c>
      <c r="F52" s="22">
        <v>1300000000</v>
      </c>
      <c r="G52" s="31">
        <v>42625</v>
      </c>
      <c r="H52" s="31">
        <v>42943</v>
      </c>
      <c r="I52" s="25">
        <v>15</v>
      </c>
      <c r="J52" s="72">
        <v>383488424.18000001</v>
      </c>
      <c r="K52" s="38">
        <f t="shared" si="6"/>
        <v>0.29499109552307695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>
        <f t="shared" si="9"/>
        <v>0</v>
      </c>
    </row>
    <row r="53" spans="1:20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43098</v>
      </c>
      <c r="I53" s="26">
        <v>23</v>
      </c>
      <c r="J53" s="76">
        <v>1149131487.8299999</v>
      </c>
      <c r="K53" s="37">
        <f t="shared" si="6"/>
        <v>0.19436478961391465</v>
      </c>
      <c r="L53" s="26">
        <v>10</v>
      </c>
      <c r="M53" s="76">
        <v>709035238.39999998</v>
      </c>
      <c r="N53" s="45">
        <f t="shared" si="7"/>
        <v>0.11992664581901646</v>
      </c>
      <c r="O53" s="40">
        <v>10</v>
      </c>
      <c r="P53" s="58">
        <v>404270279.62</v>
      </c>
      <c r="Q53" s="45">
        <f t="shared" si="8"/>
        <v>6.8378517756815749E-2</v>
      </c>
      <c r="R53" s="40">
        <f t="shared" ref="R53" si="16">I53-L53-O53</f>
        <v>3</v>
      </c>
      <c r="S53" s="58">
        <f t="shared" ref="S53" si="17">J53-M53-P53</f>
        <v>35825969.809999943</v>
      </c>
      <c r="T53" s="39">
        <f t="shared" si="9"/>
        <v>3.117656263832182E-2</v>
      </c>
    </row>
    <row r="54" spans="1:20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43098</v>
      </c>
      <c r="I54" s="26">
        <v>16</v>
      </c>
      <c r="J54" s="76">
        <v>688971947.67999995</v>
      </c>
      <c r="K54" s="37">
        <f t="shared" si="6"/>
        <v>0.27199840018949861</v>
      </c>
      <c r="L54" s="26">
        <v>14</v>
      </c>
      <c r="M54" s="76">
        <v>491382659.27999997</v>
      </c>
      <c r="N54" s="45">
        <f t="shared" si="7"/>
        <v>0.19399236450059218</v>
      </c>
      <c r="O54" s="40"/>
      <c r="P54" s="58"/>
      <c r="Q54" s="45">
        <f t="shared" si="8"/>
        <v>0</v>
      </c>
      <c r="R54" s="40">
        <f t="shared" ref="R54" si="18">I54-L54-O54</f>
        <v>2</v>
      </c>
      <c r="S54" s="58">
        <f t="shared" ref="S54" si="19">J54-M54-P54</f>
        <v>197589288.39999998</v>
      </c>
      <c r="T54" s="39">
        <f t="shared" si="9"/>
        <v>0.28678858270695856</v>
      </c>
    </row>
    <row r="55" spans="1:20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81</v>
      </c>
      <c r="M55" s="77">
        <v>5255362582.1599998</v>
      </c>
      <c r="N55" s="67">
        <f t="shared" si="7"/>
        <v>3.3865143087041347</v>
      </c>
      <c r="O55" s="41">
        <v>5</v>
      </c>
      <c r="P55" s="54">
        <v>397562014.78000003</v>
      </c>
      <c r="Q55" s="67">
        <f t="shared" si="8"/>
        <v>0.25618583505923459</v>
      </c>
      <c r="R55" s="41">
        <f t="shared" ref="R55:R56" si="20">I55-L55-O55</f>
        <v>2</v>
      </c>
      <c r="S55" s="54">
        <f t="shared" ref="S55:S56" si="21">J55-M55-P55</f>
        <v>117447414.90999955</v>
      </c>
      <c r="T55" s="49">
        <f t="shared" si="9"/>
        <v>2.035352567716783E-2</v>
      </c>
    </row>
    <row r="56" spans="1:20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44865</v>
      </c>
      <c r="I56" s="26">
        <v>82</v>
      </c>
      <c r="J56" s="76">
        <v>200677667.09999996</v>
      </c>
      <c r="K56" s="37">
        <f t="shared" si="6"/>
        <v>0.12425861739938078</v>
      </c>
      <c r="L56" s="26">
        <v>82</v>
      </c>
      <c r="M56" s="76">
        <v>200677667.09999996</v>
      </c>
      <c r="N56" s="45">
        <f t="shared" si="7"/>
        <v>0.12425861739938078</v>
      </c>
      <c r="O56" s="40"/>
      <c r="P56" s="58"/>
      <c r="Q56" s="45">
        <f t="shared" si="8"/>
        <v>0</v>
      </c>
      <c r="R56" s="40">
        <f t="shared" si="20"/>
        <v>0</v>
      </c>
      <c r="S56" s="58">
        <f t="shared" si="21"/>
        <v>0</v>
      </c>
      <c r="T56" s="39">
        <f t="shared" si="9"/>
        <v>0</v>
      </c>
    </row>
    <row r="57" spans="1:20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103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2200222745.3299999</v>
      </c>
      <c r="K57" s="37">
        <f t="shared" si="6"/>
        <v>1.396966822431746</v>
      </c>
      <c r="L57" s="24">
        <v>0</v>
      </c>
      <c r="M57" s="76">
        <v>0</v>
      </c>
      <c r="N57" s="45">
        <f t="shared" si="7"/>
        <v>0</v>
      </c>
      <c r="O57" s="40">
        <v>10</v>
      </c>
      <c r="P57" s="58">
        <v>1613023724.0299997</v>
      </c>
      <c r="Q57" s="45">
        <f t="shared" si="8"/>
        <v>1.0241420470031743</v>
      </c>
      <c r="R57" s="40">
        <f t="shared" ref="R57:S58" si="22">I57-L57-O57</f>
        <v>1</v>
      </c>
      <c r="S57" s="58">
        <f t="shared" si="22"/>
        <v>587199021.30000019</v>
      </c>
      <c r="T57" s="39">
        <f t="shared" si="9"/>
        <v>0.26688162484745576</v>
      </c>
    </row>
    <row r="58" spans="1:20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9</v>
      </c>
      <c r="J58" s="76">
        <v>29870906.970000003</v>
      </c>
      <c r="K58" s="37">
        <f t="shared" si="6"/>
        <v>6.987346659649124E-2</v>
      </c>
      <c r="L58" s="24">
        <v>9</v>
      </c>
      <c r="M58" s="76">
        <v>29870906.970000003</v>
      </c>
      <c r="N58" s="45">
        <f t="shared" si="7"/>
        <v>6.987346659649124E-2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0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314129372.19</v>
      </c>
      <c r="K59" s="38">
        <f t="shared" si="6"/>
        <v>2.0775752128968255</v>
      </c>
      <c r="L59" s="25">
        <v>34</v>
      </c>
      <c r="M59" s="77">
        <v>271640530.43000001</v>
      </c>
      <c r="N59" s="67">
        <f t="shared" si="7"/>
        <v>1.7965643546957673</v>
      </c>
      <c r="O59" s="41"/>
      <c r="P59" s="54"/>
      <c r="Q59" s="67">
        <f t="shared" si="8"/>
        <v>0</v>
      </c>
      <c r="R59" s="41">
        <f t="shared" ref="R59:R61" si="23">I59-L59-O59</f>
        <v>5</v>
      </c>
      <c r="S59" s="54">
        <f t="shared" ref="S59:S61" si="24">J59-M59-P59</f>
        <v>42488841.75999999</v>
      </c>
      <c r="T59" s="49">
        <f t="shared" si="9"/>
        <v>0.13525905413996361</v>
      </c>
    </row>
    <row r="60" spans="1:20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1304398452.3099997</v>
      </c>
      <c r="K60" s="38">
        <f t="shared" si="6"/>
        <v>3.6972745246882077</v>
      </c>
      <c r="L60" s="25">
        <v>147</v>
      </c>
      <c r="M60" s="77">
        <v>1304398452.3099997</v>
      </c>
      <c r="N60" s="67">
        <f t="shared" si="7"/>
        <v>3.6972745246882077</v>
      </c>
      <c r="O60" s="41"/>
      <c r="P60" s="54"/>
      <c r="Q60" s="67">
        <f t="shared" si="8"/>
        <v>0</v>
      </c>
      <c r="R60" s="41">
        <f t="shared" si="23"/>
        <v>0</v>
      </c>
      <c r="S60" s="54">
        <f t="shared" si="24"/>
        <v>0</v>
      </c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34</v>
      </c>
      <c r="J61" s="76">
        <v>781042332.67999995</v>
      </c>
      <c r="K61" s="37">
        <f t="shared" si="6"/>
        <v>1.4598922106168224</v>
      </c>
      <c r="L61" s="24">
        <v>34</v>
      </c>
      <c r="M61" s="76">
        <v>781042332.67999995</v>
      </c>
      <c r="N61" s="45">
        <f t="shared" si="7"/>
        <v>1.4598922106168224</v>
      </c>
      <c r="O61" s="40"/>
      <c r="P61" s="58"/>
      <c r="Q61" s="45">
        <f t="shared" si="8"/>
        <v>0</v>
      </c>
      <c r="R61" s="40">
        <f t="shared" si="23"/>
        <v>0</v>
      </c>
      <c r="S61" s="58">
        <f t="shared" si="24"/>
        <v>0</v>
      </c>
      <c r="T61" s="39">
        <f t="shared" si="9"/>
        <v>0</v>
      </c>
    </row>
    <row r="62" spans="1:20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8</v>
      </c>
      <c r="J62" s="76">
        <v>115587219.52</v>
      </c>
      <c r="K62" s="37">
        <f t="shared" si="6"/>
        <v>0.34258855313540232</v>
      </c>
      <c r="L62" s="26">
        <v>6</v>
      </c>
      <c r="M62" s="76">
        <v>108875132.47</v>
      </c>
      <c r="N62" s="45">
        <f t="shared" si="7"/>
        <v>0.32269462195055804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6712087.049999997</v>
      </c>
      <c r="T62" s="39">
        <f t="shared" si="9"/>
        <v>5.8069456795252418E-2</v>
      </c>
    </row>
    <row r="63" spans="1:20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12</v>
      </c>
      <c r="J63" s="76">
        <v>267509427.97999999</v>
      </c>
      <c r="K63" s="37">
        <f t="shared" si="6"/>
        <v>0.22243886512780428</v>
      </c>
      <c r="L63" s="26">
        <v>12</v>
      </c>
      <c r="M63" s="76">
        <v>267509427.97999999</v>
      </c>
      <c r="N63" s="45">
        <f t="shared" si="7"/>
        <v>0.22243886512780428</v>
      </c>
      <c r="O63" s="40"/>
      <c r="P63" s="58"/>
      <c r="Q63" s="45">
        <f t="shared" si="8"/>
        <v>0</v>
      </c>
      <c r="R63" s="40">
        <f t="shared" si="25"/>
        <v>0</v>
      </c>
      <c r="S63" s="58">
        <f t="shared" si="26"/>
        <v>0</v>
      </c>
      <c r="T63" s="39">
        <f t="shared" si="9"/>
        <v>0</v>
      </c>
    </row>
    <row r="64" spans="1:20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103</v>
      </c>
      <c r="F64" s="21">
        <v>849855000</v>
      </c>
      <c r="G64" s="15">
        <v>42703</v>
      </c>
      <c r="H64" s="15">
        <v>44865</v>
      </c>
      <c r="I64" s="26">
        <v>3</v>
      </c>
      <c r="J64" s="76">
        <v>39428289.549999997</v>
      </c>
      <c r="K64" s="37">
        <f t="shared" si="6"/>
        <v>4.6394137294008972E-2</v>
      </c>
      <c r="L64" s="26">
        <v>3</v>
      </c>
      <c r="M64" s="76">
        <v>39428289.549999997</v>
      </c>
      <c r="N64" s="45">
        <f t="shared" si="7"/>
        <v>4.6394137294008972E-2</v>
      </c>
      <c r="O64" s="40"/>
      <c r="P64" s="58"/>
      <c r="Q64" s="45">
        <f t="shared" si="8"/>
        <v>0</v>
      </c>
      <c r="R64" s="40">
        <f t="shared" ref="R64" si="27">I64-L64-O64</f>
        <v>0</v>
      </c>
      <c r="S64" s="58">
        <f t="shared" ref="S64" si="28">J64-M64-P64</f>
        <v>0</v>
      </c>
      <c r="T64" s="39">
        <f t="shared" si="9"/>
        <v>0</v>
      </c>
    </row>
    <row r="65" spans="1:20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29</v>
      </c>
      <c r="J65" s="76">
        <v>43015237.990000002</v>
      </c>
      <c r="K65" s="37">
        <f t="shared" si="6"/>
        <v>2.2639598942105266E-2</v>
      </c>
      <c r="L65" s="26">
        <v>29</v>
      </c>
      <c r="M65" s="76">
        <v>43015237.990000002</v>
      </c>
      <c r="N65" s="45">
        <f t="shared" si="7"/>
        <v>2.2639598942105266E-2</v>
      </c>
      <c r="O65" s="40"/>
      <c r="P65" s="58"/>
      <c r="Q65" s="45">
        <f t="shared" si="8"/>
        <v>0</v>
      </c>
      <c r="R65" s="40">
        <f t="shared" ref="R65" si="29">I65-L65-O65</f>
        <v>0</v>
      </c>
      <c r="S65" s="58">
        <f t="shared" ref="S65" si="30">J65-M65-P65</f>
        <v>0</v>
      </c>
      <c r="T65" s="39">
        <f t="shared" si="9"/>
        <v>0</v>
      </c>
    </row>
    <row r="66" spans="1:20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</v>
      </c>
      <c r="J66" s="76">
        <v>2699600</v>
      </c>
      <c r="K66" s="37">
        <f t="shared" si="6"/>
        <v>4.0622977955007147E-2</v>
      </c>
      <c r="L66" s="26">
        <v>1</v>
      </c>
      <c r="M66" s="76">
        <v>2699600</v>
      </c>
      <c r="N66" s="45">
        <f t="shared" si="7"/>
        <v>4.0622977955007147E-2</v>
      </c>
      <c r="O66" s="40"/>
      <c r="P66" s="58"/>
      <c r="Q66" s="45">
        <f t="shared" si="8"/>
        <v>0</v>
      </c>
      <c r="R66" s="40">
        <f t="shared" ref="R66:R73" si="31">I66-L66-O66</f>
        <v>0</v>
      </c>
      <c r="S66" s="58">
        <f t="shared" ref="S66:S73" si="32">J66-M66-P66</f>
        <v>0</v>
      </c>
      <c r="T66" s="39">
        <f t="shared" si="9"/>
        <v>0</v>
      </c>
    </row>
    <row r="67" spans="1:20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1</v>
      </c>
      <c r="J67" s="76">
        <v>581485</v>
      </c>
      <c r="K67" s="37">
        <f t="shared" si="6"/>
        <v>1.7620757575757574E-2</v>
      </c>
      <c r="L67" s="26">
        <v>1</v>
      </c>
      <c r="M67" s="76">
        <v>581485</v>
      </c>
      <c r="N67" s="45">
        <f t="shared" si="7"/>
        <v>1.7620757575757574E-2</v>
      </c>
      <c r="O67" s="40"/>
      <c r="P67" s="58"/>
      <c r="Q67" s="45">
        <f t="shared" si="8"/>
        <v>0</v>
      </c>
      <c r="R67" s="40">
        <f t="shared" si="31"/>
        <v>0</v>
      </c>
      <c r="S67" s="58">
        <f t="shared" si="32"/>
        <v>0</v>
      </c>
      <c r="T67" s="39">
        <f t="shared" si="9"/>
        <v>0</v>
      </c>
    </row>
    <row r="68" spans="1:20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8</v>
      </c>
      <c r="J68" s="76">
        <v>20343863.75</v>
      </c>
      <c r="K68" s="37">
        <f t="shared" si="6"/>
        <v>2.1414593421052633E-2</v>
      </c>
      <c r="L68" s="26">
        <v>7</v>
      </c>
      <c r="M68" s="76">
        <v>15703153.32</v>
      </c>
      <c r="N68" s="45">
        <f t="shared" si="7"/>
        <v>1.6529635073684212E-2</v>
      </c>
      <c r="O68" s="40"/>
      <c r="P68" s="58"/>
      <c r="Q68" s="45">
        <f t="shared" si="8"/>
        <v>0</v>
      </c>
      <c r="R68" s="40">
        <f t="shared" si="31"/>
        <v>1</v>
      </c>
      <c r="S68" s="58">
        <f t="shared" si="32"/>
        <v>4640710.43</v>
      </c>
      <c r="T68" s="39">
        <f t="shared" si="9"/>
        <v>0.2281135229289962</v>
      </c>
    </row>
    <row r="69" spans="1:20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104</v>
      </c>
      <c r="J69" s="76">
        <v>651500333.09000003</v>
      </c>
      <c r="K69" s="37">
        <f t="shared" si="6"/>
        <v>0.21480768806378747</v>
      </c>
      <c r="L69" s="26">
        <v>102</v>
      </c>
      <c r="M69" s="76">
        <v>645516177.23000002</v>
      </c>
      <c r="N69" s="45">
        <f t="shared" si="7"/>
        <v>0.21283463813578016</v>
      </c>
      <c r="O69" s="40">
        <v>1</v>
      </c>
      <c r="P69" s="58">
        <v>2528676.4700000002</v>
      </c>
      <c r="Q69" s="45">
        <f t="shared" si="8"/>
        <v>8.3373579228387441E-4</v>
      </c>
      <c r="R69" s="40">
        <f t="shared" si="31"/>
        <v>1</v>
      </c>
      <c r="S69" s="58">
        <f t="shared" si="32"/>
        <v>3455479.3900000141</v>
      </c>
      <c r="T69" s="39">
        <f t="shared" si="9"/>
        <v>5.3038796981285117E-3</v>
      </c>
    </row>
    <row r="70" spans="1:20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4</v>
      </c>
      <c r="J70" s="76">
        <v>77351104.270000011</v>
      </c>
      <c r="K70" s="37">
        <f t="shared" si="6"/>
        <v>0.11552591510228492</v>
      </c>
      <c r="L70" s="26">
        <v>4</v>
      </c>
      <c r="M70" s="76">
        <v>77351104.270000011</v>
      </c>
      <c r="N70" s="45">
        <f t="shared" si="7"/>
        <v>0.11552591510228492</v>
      </c>
      <c r="O70" s="40"/>
      <c r="P70" s="58"/>
      <c r="Q70" s="45">
        <f t="shared" si="8"/>
        <v>0</v>
      </c>
      <c r="R70" s="40">
        <f t="shared" si="31"/>
        <v>0</v>
      </c>
      <c r="S70" s="58">
        <f t="shared" si="32"/>
        <v>0</v>
      </c>
      <c r="T70" s="39">
        <f t="shared" si="9"/>
        <v>0</v>
      </c>
    </row>
    <row r="71" spans="1:20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44</v>
      </c>
      <c r="J71" s="76">
        <v>96891339.810000017</v>
      </c>
      <c r="K71" s="37">
        <f t="shared" si="6"/>
        <v>5.0995442005263167E-2</v>
      </c>
      <c r="L71" s="26">
        <v>42</v>
      </c>
      <c r="M71" s="76">
        <v>88149708.190000027</v>
      </c>
      <c r="N71" s="45">
        <f t="shared" si="7"/>
        <v>4.639458325789475E-2</v>
      </c>
      <c r="O71" s="40"/>
      <c r="P71" s="58"/>
      <c r="Q71" s="45">
        <f t="shared" si="8"/>
        <v>0</v>
      </c>
      <c r="R71" s="40">
        <f t="shared" si="31"/>
        <v>2</v>
      </c>
      <c r="S71" s="58">
        <f t="shared" si="32"/>
        <v>8741631.6199999899</v>
      </c>
      <c r="T71" s="39">
        <f t="shared" si="9"/>
        <v>9.0220979884703567E-2</v>
      </c>
    </row>
    <row r="72" spans="1:20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3</v>
      </c>
      <c r="J72" s="76">
        <v>14680157.539999999</v>
      </c>
      <c r="K72" s="37">
        <f t="shared" si="6"/>
        <v>3.090559482105263E-2</v>
      </c>
      <c r="L72" s="26">
        <v>3</v>
      </c>
      <c r="M72" s="76">
        <v>14680157.539999999</v>
      </c>
      <c r="N72" s="45">
        <f t="shared" si="7"/>
        <v>3.090559482105263E-2</v>
      </c>
      <c r="O72" s="40"/>
      <c r="P72" s="58"/>
      <c r="Q72" s="45">
        <f t="shared" si="8"/>
        <v>0</v>
      </c>
      <c r="R72" s="40">
        <f t="shared" si="31"/>
        <v>0</v>
      </c>
      <c r="S72" s="58">
        <f t="shared" si="32"/>
        <v>0</v>
      </c>
      <c r="T72" s="39">
        <f t="shared" si="9"/>
        <v>0</v>
      </c>
    </row>
    <row r="73" spans="1:20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16</v>
      </c>
      <c r="J73" s="76">
        <v>1381997429.99</v>
      </c>
      <c r="K73" s="37">
        <f t="shared" si="6"/>
        <v>0.13293943011848142</v>
      </c>
      <c r="L73" s="26">
        <v>13</v>
      </c>
      <c r="M73" s="76">
        <v>1056858291.4899999</v>
      </c>
      <c r="N73" s="45">
        <f t="shared" ref="N73:N76" si="33">M73/F73</f>
        <v>0.10166309715039712</v>
      </c>
      <c r="O73" s="40">
        <v>3</v>
      </c>
      <c r="P73" s="58">
        <v>325139138.5</v>
      </c>
      <c r="Q73" s="45">
        <f t="shared" ref="Q73:Q76" si="34">P73/F73</f>
        <v>3.1276332968084297E-2</v>
      </c>
      <c r="R73" s="40">
        <f t="shared" si="31"/>
        <v>0</v>
      </c>
      <c r="S73" s="58">
        <f t="shared" si="32"/>
        <v>0</v>
      </c>
      <c r="T73" s="39">
        <f t="shared" si="9"/>
        <v>0</v>
      </c>
    </row>
    <row r="74" spans="1:20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5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0" s="4" customFormat="1" ht="25.5" x14ac:dyDescent="0.25">
      <c r="A75" s="18">
        <v>72</v>
      </c>
      <c r="B75" s="7" t="s">
        <v>110</v>
      </c>
      <c r="C75" s="89" t="s">
        <v>98</v>
      </c>
      <c r="D75" s="7" t="s">
        <v>5</v>
      </c>
      <c r="E75" s="18" t="s">
        <v>105</v>
      </c>
      <c r="F75" s="22">
        <v>250000000</v>
      </c>
      <c r="G75" s="31">
        <v>42849</v>
      </c>
      <c r="H75" s="31">
        <v>42985</v>
      </c>
      <c r="I75" s="25">
        <v>3</v>
      </c>
      <c r="J75" s="77">
        <v>22219700.800000001</v>
      </c>
      <c r="K75" s="38">
        <f t="shared" si="35"/>
        <v>8.8878803200000009E-2</v>
      </c>
      <c r="L75" s="25"/>
      <c r="M75" s="77"/>
      <c r="N75" s="67">
        <f t="shared" si="33"/>
        <v>0</v>
      </c>
      <c r="O75" s="41"/>
      <c r="P75" s="54"/>
      <c r="Q75" s="67">
        <f t="shared" si="34"/>
        <v>0</v>
      </c>
      <c r="R75" s="41"/>
      <c r="S75" s="54"/>
      <c r="T75" s="49">
        <f t="shared" si="9"/>
        <v>0</v>
      </c>
    </row>
    <row r="76" spans="1:20" s="4" customFormat="1" ht="25.5" x14ac:dyDescent="0.25">
      <c r="A76" s="18">
        <v>73</v>
      </c>
      <c r="B76" s="7" t="s">
        <v>113</v>
      </c>
      <c r="C76" s="89" t="s">
        <v>98</v>
      </c>
      <c r="D76" s="7" t="s">
        <v>5</v>
      </c>
      <c r="E76" s="18" t="s">
        <v>105</v>
      </c>
      <c r="F76" s="22">
        <v>569500000</v>
      </c>
      <c r="G76" s="31">
        <v>42871</v>
      </c>
      <c r="H76" s="31">
        <v>43005</v>
      </c>
      <c r="I76" s="25">
        <v>1</v>
      </c>
      <c r="J76" s="77">
        <v>33461778.300000001</v>
      </c>
      <c r="K76" s="38">
        <f t="shared" si="35"/>
        <v>5.8756414925373139E-2</v>
      </c>
      <c r="L76" s="25"/>
      <c r="M76" s="77"/>
      <c r="N76" s="67">
        <f t="shared" si="33"/>
        <v>0</v>
      </c>
      <c r="O76" s="41"/>
      <c r="P76" s="54"/>
      <c r="Q76" s="67">
        <f t="shared" si="34"/>
        <v>0</v>
      </c>
      <c r="R76" s="41"/>
      <c r="S76" s="54"/>
      <c r="T76" s="49">
        <f t="shared" si="9"/>
        <v>0</v>
      </c>
    </row>
    <row r="77" spans="1:20" s="4" customFormat="1" ht="38.25" x14ac:dyDescent="0.25">
      <c r="A77" s="18">
        <v>74</v>
      </c>
      <c r="B77" s="7" t="s">
        <v>111</v>
      </c>
      <c r="C77" s="89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6</v>
      </c>
      <c r="J77" s="77">
        <v>92118556.310000002</v>
      </c>
      <c r="K77" s="38">
        <f t="shared" si="35"/>
        <v>0.65798968792857149</v>
      </c>
      <c r="L77" s="25"/>
      <c r="M77" s="77"/>
      <c r="N77" s="67">
        <f t="shared" ref="N77" si="36">M77/F77</f>
        <v>0</v>
      </c>
      <c r="O77" s="41"/>
      <c r="P77" s="54"/>
      <c r="Q77" s="67">
        <f t="shared" ref="Q77" si="37">P77/F77</f>
        <v>0</v>
      </c>
      <c r="R77" s="41"/>
      <c r="S77" s="54"/>
      <c r="T77" s="49">
        <f t="shared" si="9"/>
        <v>0</v>
      </c>
    </row>
    <row r="78" spans="1:20" s="4" customFormat="1" ht="25.5" x14ac:dyDescent="0.25">
      <c r="A78" s="17">
        <v>75</v>
      </c>
      <c r="B78" s="6" t="s">
        <v>114</v>
      </c>
      <c r="C78" s="87" t="s">
        <v>90</v>
      </c>
      <c r="D78" s="6" t="s">
        <v>1</v>
      </c>
      <c r="E78" s="17" t="s">
        <v>106</v>
      </c>
      <c r="F78" s="21">
        <v>425000000</v>
      </c>
      <c r="G78" s="15">
        <v>42929</v>
      </c>
      <c r="H78" s="15">
        <v>44027</v>
      </c>
      <c r="I78" s="24"/>
      <c r="J78" s="76"/>
      <c r="K78" s="37">
        <f t="shared" ref="K78" si="38">J78/F78</f>
        <v>0</v>
      </c>
      <c r="L78" s="24"/>
      <c r="M78" s="76"/>
      <c r="N78" s="45">
        <f t="shared" ref="N78" si="39">M78/F78</f>
        <v>0</v>
      </c>
      <c r="O78" s="40"/>
      <c r="P78" s="58"/>
      <c r="Q78" s="45">
        <f t="shared" ref="Q78" si="40">P78/F78</f>
        <v>0</v>
      </c>
      <c r="R78" s="40"/>
      <c r="S78" s="58"/>
      <c r="T78" s="39" t="str">
        <f t="shared" ref="T78" si="41">IF(J78=0,"",S78/J78)</f>
        <v/>
      </c>
    </row>
    <row r="79" spans="1:20" s="11" customFormat="1" ht="12.75" x14ac:dyDescent="0.25">
      <c r="A79" s="100"/>
      <c r="B79" s="100"/>
      <c r="C79" s="100"/>
      <c r="D79" s="100"/>
      <c r="E79" s="100"/>
      <c r="F79" s="100"/>
      <c r="G79" s="100"/>
      <c r="H79" s="100"/>
      <c r="I79" s="27"/>
      <c r="J79" s="56"/>
      <c r="K79" s="35"/>
      <c r="L79" s="35"/>
      <c r="M79" s="35"/>
      <c r="N79" s="35"/>
      <c r="O79" s="42"/>
      <c r="P79" s="59"/>
      <c r="Q79" s="46"/>
      <c r="R79" s="27"/>
      <c r="S79" s="59"/>
      <c r="T79" s="59"/>
    </row>
    <row r="80" spans="1:20" s="11" customFormat="1" x14ac:dyDescent="0.25">
      <c r="A80" s="34"/>
      <c r="B80" t="s">
        <v>102</v>
      </c>
      <c r="C80" s="3"/>
      <c r="D80" s="1"/>
      <c r="E80" s="34"/>
      <c r="F80" s="2"/>
      <c r="G80" s="33"/>
      <c r="H80" s="33"/>
      <c r="I80" s="27"/>
      <c r="J80" s="56"/>
      <c r="K80" s="35"/>
      <c r="L80" s="35"/>
      <c r="M80" s="35"/>
      <c r="N80" s="35"/>
      <c r="O80" s="42"/>
      <c r="P80" s="59"/>
      <c r="Q80" s="46"/>
      <c r="R80" s="27"/>
      <c r="S80" s="59"/>
      <c r="T80" s="59"/>
    </row>
    <row r="81" spans="2:20" x14ac:dyDescent="0.25">
      <c r="B81" t="s">
        <v>103</v>
      </c>
      <c r="P81" s="59"/>
      <c r="Q81" s="46"/>
      <c r="R81" s="27"/>
      <c r="S81" s="59"/>
      <c r="T81" s="59"/>
    </row>
    <row r="82" spans="2:20" x14ac:dyDescent="0.25">
      <c r="B82" t="s">
        <v>104</v>
      </c>
    </row>
    <row r="83" spans="2:20" x14ac:dyDescent="0.25">
      <c r="B83" t="s">
        <v>105</v>
      </c>
    </row>
    <row r="84" spans="2:20" x14ac:dyDescent="0.25">
      <c r="B84"/>
    </row>
    <row r="85" spans="2:20" x14ac:dyDescent="0.25">
      <c r="B85"/>
    </row>
    <row r="86" spans="2:20" x14ac:dyDescent="0.25">
      <c r="B86"/>
    </row>
    <row r="87" spans="2:20" x14ac:dyDescent="0.25">
      <c r="B87"/>
    </row>
    <row r="89" spans="2:20" x14ac:dyDescent="0.25">
      <c r="B89" s="96"/>
      <c r="C89" s="96"/>
      <c r="D89" s="96"/>
      <c r="E89" s="96"/>
    </row>
  </sheetData>
  <autoFilter ref="A2:H78"/>
  <sortState ref="A4:N68">
    <sortCondition ref="A4:A68" customList="1,2,3,4,5,6,7,8,9,10,11,12"/>
  </sortState>
  <mergeCells count="15">
    <mergeCell ref="O2:Q2"/>
    <mergeCell ref="R2:T2"/>
    <mergeCell ref="B89:E89"/>
    <mergeCell ref="A1:T1"/>
    <mergeCell ref="A79:H79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2017-07-14T13:18:39Z</dcterms:modified>
</cp:coreProperties>
</file>